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cts\환자안전 보고학습 시스템 구축 1단계\"/>
    </mc:Choice>
  </mc:AlternateContent>
  <bookViews>
    <workbookView xWindow="2700" yWindow="0" windowWidth="27450" windowHeight="12975" tabRatio="468" activeTab="4"/>
  </bookViews>
  <sheets>
    <sheet name="표지" sheetId="7" r:id="rId1"/>
    <sheet name="개정이력" sheetId="8" r:id="rId2"/>
    <sheet name="개발현황" sheetId="9" r:id="rId3"/>
    <sheet name="작성가이드" sheetId="11" r:id="rId4"/>
    <sheet name="프로그램목록" sheetId="10" r:id="rId5"/>
  </sheets>
  <externalReferences>
    <externalReference r:id="rId6"/>
  </externalReferences>
  <definedNames>
    <definedName name="_xlnm._FilterDatabase" localSheetId="4" hidden="1">프로그램목록!$A$7:$T$54</definedName>
    <definedName name="문서명" localSheetId="2">[1]표지!$A$16</definedName>
    <definedName name="문서명">표지!$A$16</definedName>
    <definedName name="문서번호" localSheetId="2">[1]표지!$A$19</definedName>
    <definedName name="문서번호">표지!$A$19</definedName>
    <definedName name="프로젝트명" localSheetId="2">[1]표지!$A$9</definedName>
    <definedName name="프로젝트명">표지!$A$9</definedName>
  </definedNames>
  <calcPr calcId="152511"/>
</workbook>
</file>

<file path=xl/calcChain.xml><?xml version="1.0" encoding="utf-8"?>
<calcChain xmlns="http://schemas.openxmlformats.org/spreadsheetml/2006/main">
  <c r="C5" i="10" l="1"/>
  <c r="C4" i="10"/>
  <c r="A1" i="10"/>
  <c r="D23" i="9"/>
  <c r="Y23" i="9" s="1"/>
  <c r="Z23" i="9" s="1"/>
  <c r="I15" i="9"/>
  <c r="H15" i="9"/>
  <c r="E15" i="9"/>
  <c r="D15" i="9"/>
  <c r="C15" i="9"/>
  <c r="I14" i="9"/>
  <c r="H14" i="9"/>
  <c r="E14" i="9"/>
  <c r="D14" i="9"/>
  <c r="C14" i="9"/>
  <c r="I13" i="9"/>
  <c r="H13" i="9"/>
  <c r="E13" i="9"/>
  <c r="D13" i="9"/>
  <c r="C13" i="9"/>
  <c r="I12" i="9"/>
  <c r="H12" i="9"/>
  <c r="E12" i="9"/>
  <c r="D12" i="9"/>
  <c r="C12" i="9"/>
  <c r="I11" i="9"/>
  <c r="H11" i="9"/>
  <c r="E11" i="9"/>
  <c r="D11" i="9"/>
  <c r="C11" i="9"/>
  <c r="W4" i="9"/>
  <c r="U4" i="9"/>
  <c r="S4" i="9"/>
  <c r="Q4" i="9"/>
  <c r="O4" i="9"/>
  <c r="M4" i="9"/>
  <c r="C4" i="9"/>
  <c r="C3" i="9"/>
  <c r="C2" i="9"/>
  <c r="C24" i="9" l="1"/>
  <c r="K12" i="9"/>
  <c r="Q23" i="9"/>
  <c r="S23" i="9" s="1"/>
  <c r="G23" i="9"/>
  <c r="H23" i="9" s="1"/>
  <c r="J23" i="9" s="1"/>
  <c r="U23" i="9"/>
  <c r="V23" i="9" s="1"/>
  <c r="F11" i="9"/>
  <c r="F15" i="9"/>
  <c r="K14" i="9"/>
  <c r="D16" i="9"/>
  <c r="G2" i="9" s="1"/>
  <c r="J11" i="9"/>
  <c r="F13" i="9"/>
  <c r="J15" i="9"/>
  <c r="K13" i="9"/>
  <c r="J12" i="9"/>
  <c r="J13" i="9"/>
  <c r="F14" i="9"/>
  <c r="F12" i="9"/>
  <c r="J14" i="9"/>
  <c r="K23" i="9"/>
  <c r="L23" i="9" s="1"/>
  <c r="W23" i="9"/>
  <c r="X23" i="9" s="1"/>
  <c r="K15" i="9"/>
  <c r="E23" i="9"/>
  <c r="F23" i="9" s="1"/>
  <c r="M23" i="9"/>
  <c r="O23" i="9" s="1"/>
  <c r="C16" i="9"/>
  <c r="H16" i="9"/>
  <c r="K2" i="9" s="1"/>
  <c r="G14" i="9"/>
  <c r="I16" i="9"/>
  <c r="E16" i="9"/>
  <c r="G12" i="9"/>
  <c r="G13" i="9"/>
  <c r="D24" i="9"/>
  <c r="W24" i="9" s="1"/>
  <c r="G11" i="9"/>
  <c r="K11" i="9"/>
  <c r="G15" i="9"/>
  <c r="G24" i="9"/>
  <c r="I24" i="9" s="1"/>
  <c r="R23" i="9" l="1"/>
  <c r="T23" i="9" s="1"/>
  <c r="X24" i="9"/>
  <c r="K24" i="9"/>
  <c r="L24" i="9" s="1"/>
  <c r="I23" i="9"/>
  <c r="K16" i="9"/>
  <c r="G16" i="9"/>
  <c r="N23" i="9"/>
  <c r="P23" i="9" s="1"/>
  <c r="C25" i="9"/>
  <c r="Q24" i="9"/>
  <c r="S24" i="9" s="1"/>
  <c r="M24" i="9"/>
  <c r="O24" i="9" s="1"/>
  <c r="Y24" i="9"/>
  <c r="Z24" i="9" s="1"/>
  <c r="U24" i="9"/>
  <c r="V24" i="9" s="1"/>
  <c r="E24" i="9"/>
  <c r="F24" i="9" s="1"/>
  <c r="F16" i="9"/>
  <c r="G3" i="9"/>
  <c r="G4" i="9" s="1"/>
  <c r="J16" i="9"/>
  <c r="K3" i="9"/>
  <c r="K4" i="9" s="1"/>
  <c r="H24" i="9"/>
  <c r="R24" i="9" l="1"/>
  <c r="T24" i="9" s="1"/>
  <c r="D25" i="9"/>
  <c r="C26" i="9" s="1"/>
  <c r="U25" i="9"/>
  <c r="V25" i="9" s="1"/>
  <c r="Q25" i="9"/>
  <c r="S25" i="9" s="1"/>
  <c r="N24" i="9"/>
  <c r="J24" i="9"/>
  <c r="K25" i="9" l="1"/>
  <c r="L25" i="9" s="1"/>
  <c r="R25" i="9"/>
  <c r="T25" i="9" s="1"/>
  <c r="E25" i="9"/>
  <c r="F25" i="9" s="1"/>
  <c r="G25" i="9"/>
  <c r="M25" i="9"/>
  <c r="O25" i="9" s="1"/>
  <c r="Y25" i="9"/>
  <c r="Z25" i="9" s="1"/>
  <c r="W25" i="9"/>
  <c r="X25" i="9" s="1"/>
  <c r="P24" i="9"/>
  <c r="D26" i="9"/>
  <c r="C27" i="9" s="1"/>
  <c r="M26" i="9"/>
  <c r="O26" i="9" s="1"/>
  <c r="K26" i="9" l="1"/>
  <c r="L26" i="9" s="1"/>
  <c r="U26" i="9"/>
  <c r="V26" i="9" s="1"/>
  <c r="E26" i="9"/>
  <c r="F26" i="9" s="1"/>
  <c r="Q26" i="9"/>
  <c r="W26" i="9"/>
  <c r="X26" i="9" s="1"/>
  <c r="D27" i="9"/>
  <c r="C28" i="9" s="1"/>
  <c r="Y26" i="9"/>
  <c r="Z26" i="9" s="1"/>
  <c r="G26" i="9"/>
  <c r="I26" i="9" s="1"/>
  <c r="N25" i="9"/>
  <c r="I25" i="9"/>
  <c r="H25" i="9"/>
  <c r="Q27" i="9" l="1"/>
  <c r="S27" i="9" s="1"/>
  <c r="J25" i="9"/>
  <c r="H26" i="9"/>
  <c r="U27" i="9"/>
  <c r="V27" i="9" s="1"/>
  <c r="K27" i="9"/>
  <c r="L27" i="9" s="1"/>
  <c r="M27" i="9"/>
  <c r="O27" i="9" s="1"/>
  <c r="Y27" i="9"/>
  <c r="Z27" i="9" s="1"/>
  <c r="W27" i="9"/>
  <c r="X27" i="9" s="1"/>
  <c r="S26" i="9"/>
  <c r="R26" i="9"/>
  <c r="N26" i="9"/>
  <c r="P25" i="9"/>
  <c r="E27" i="9"/>
  <c r="F27" i="9" s="1"/>
  <c r="G27" i="9"/>
  <c r="G28" i="9"/>
  <c r="I28" i="9" s="1"/>
  <c r="Y28" i="9"/>
  <c r="D28" i="9"/>
  <c r="C29" i="9" s="1"/>
  <c r="U28" i="9"/>
  <c r="E28" i="9"/>
  <c r="M28" i="9" l="1"/>
  <c r="O28" i="9" s="1"/>
  <c r="K28" i="9"/>
  <c r="L28" i="9" s="1"/>
  <c r="Q28" i="9"/>
  <c r="S28" i="9" s="1"/>
  <c r="I27" i="9"/>
  <c r="F28" i="9"/>
  <c r="R27" i="9"/>
  <c r="T26" i="9"/>
  <c r="V28" i="9"/>
  <c r="Z28" i="9"/>
  <c r="D29" i="9"/>
  <c r="C30" i="9" s="1"/>
  <c r="W28" i="9"/>
  <c r="X28" i="9" s="1"/>
  <c r="N27" i="9"/>
  <c r="P26" i="9"/>
  <c r="J26" i="9"/>
  <c r="H27" i="9"/>
  <c r="M29" i="9" l="1"/>
  <c r="O29" i="9" s="1"/>
  <c r="K29" i="9"/>
  <c r="L29" i="9" s="1"/>
  <c r="E29" i="9"/>
  <c r="F29" i="9" s="1"/>
  <c r="Q29" i="9"/>
  <c r="S29" i="9" s="1"/>
  <c r="U29" i="9"/>
  <c r="V29" i="9" s="1"/>
  <c r="Y29" i="9"/>
  <c r="Z29" i="9" s="1"/>
  <c r="G29" i="9"/>
  <c r="I29" i="9" s="1"/>
  <c r="W29" i="9"/>
  <c r="X29" i="9" s="1"/>
  <c r="N28" i="9"/>
  <c r="P27" i="9"/>
  <c r="D30" i="9"/>
  <c r="C31" i="9" s="1"/>
  <c r="R28" i="9"/>
  <c r="T27" i="9"/>
  <c r="J27" i="9"/>
  <c r="H28" i="9"/>
  <c r="Y30" i="9" l="1"/>
  <c r="K30" i="9"/>
  <c r="L30" i="9" s="1"/>
  <c r="M30" i="9"/>
  <c r="O30" i="9" s="1"/>
  <c r="G30" i="9"/>
  <c r="I30" i="9" s="1"/>
  <c r="R29" i="9"/>
  <c r="T28" i="9"/>
  <c r="E30" i="9"/>
  <c r="F30" i="9" s="1"/>
  <c r="W30" i="9"/>
  <c r="X30" i="9" s="1"/>
  <c r="Z30" i="9"/>
  <c r="H29" i="9"/>
  <c r="J28" i="9"/>
  <c r="D31" i="9"/>
  <c r="C32" i="9" s="1"/>
  <c r="Q30" i="9"/>
  <c r="S30" i="9" s="1"/>
  <c r="U30" i="9"/>
  <c r="V30" i="9" s="1"/>
  <c r="N29" i="9"/>
  <c r="P28" i="9"/>
  <c r="K31" i="9" l="1"/>
  <c r="L31" i="9" s="1"/>
  <c r="E31" i="9"/>
  <c r="M31" i="9"/>
  <c r="O31" i="9" s="1"/>
  <c r="W31" i="9"/>
  <c r="X31" i="9" s="1"/>
  <c r="D32" i="9"/>
  <c r="C33" i="9" s="1"/>
  <c r="T29" i="9"/>
  <c r="R30" i="9"/>
  <c r="P29" i="9"/>
  <c r="N30" i="9"/>
  <c r="Q31" i="9"/>
  <c r="S31" i="9" s="1"/>
  <c r="U31" i="9"/>
  <c r="V31" i="9" s="1"/>
  <c r="H30" i="9"/>
  <c r="J29" i="9"/>
  <c r="Y31" i="9"/>
  <c r="Z31" i="9" s="1"/>
  <c r="G31" i="9"/>
  <c r="I31" i="9" s="1"/>
  <c r="F31" i="9"/>
  <c r="K32" i="9" l="1"/>
  <c r="L32" i="9" s="1"/>
  <c r="M32" i="9"/>
  <c r="O32" i="9" s="1"/>
  <c r="D33" i="9"/>
  <c r="C34" i="9" s="1"/>
  <c r="H31" i="9"/>
  <c r="J30" i="9"/>
  <c r="P30" i="9"/>
  <c r="N31" i="9"/>
  <c r="E32" i="9"/>
  <c r="F32" i="9" s="1"/>
  <c r="W32" i="9"/>
  <c r="X32" i="9" s="1"/>
  <c r="T30" i="9"/>
  <c r="R31" i="9"/>
  <c r="Q32" i="9"/>
  <c r="S32" i="9" s="1"/>
  <c r="U32" i="9"/>
  <c r="V32" i="9" s="1"/>
  <c r="Y32" i="9"/>
  <c r="Z32" i="9" s="1"/>
  <c r="G32" i="9"/>
  <c r="I32" i="9" s="1"/>
  <c r="K33" i="9" l="1"/>
  <c r="L33" i="9" s="1"/>
  <c r="Q33" i="9"/>
  <c r="S33" i="9" s="1"/>
  <c r="Y33" i="9"/>
  <c r="Z33" i="9" s="1"/>
  <c r="E33" i="9"/>
  <c r="F33" i="9" s="1"/>
  <c r="M33" i="9"/>
  <c r="O33" i="9" s="1"/>
  <c r="U33" i="9"/>
  <c r="V33" i="9" s="1"/>
  <c r="G33" i="9"/>
  <c r="I33" i="9" s="1"/>
  <c r="W33" i="9"/>
  <c r="X33" i="9" s="1"/>
  <c r="H32" i="9"/>
  <c r="J31" i="9"/>
  <c r="T31" i="9"/>
  <c r="R32" i="9"/>
  <c r="P31" i="9"/>
  <c r="N32" i="9"/>
  <c r="D34" i="9"/>
  <c r="C35" i="9" s="1"/>
  <c r="M34" i="9"/>
  <c r="O34" i="9" s="1"/>
  <c r="K34" i="9"/>
  <c r="L34" i="9" s="1"/>
  <c r="Q34" i="9" l="1"/>
  <c r="S34" i="9" s="1"/>
  <c r="U34" i="9"/>
  <c r="V34" i="9" s="1"/>
  <c r="Y34" i="9"/>
  <c r="Z34" i="9" s="1"/>
  <c r="G34" i="9"/>
  <c r="I34" i="9" s="1"/>
  <c r="E34" i="9"/>
  <c r="F34" i="9" s="1"/>
  <c r="W34" i="9"/>
  <c r="X34" i="9" s="1"/>
  <c r="H33" i="9"/>
  <c r="J32" i="9"/>
  <c r="D35" i="9"/>
  <c r="C36" i="9" s="1"/>
  <c r="K35" i="9"/>
  <c r="L35" i="9" s="1"/>
  <c r="P32" i="9"/>
  <c r="N33" i="9"/>
  <c r="T32" i="9"/>
  <c r="R33" i="9"/>
  <c r="M35" i="9" l="1"/>
  <c r="O35" i="9" s="1"/>
  <c r="Q35" i="9"/>
  <c r="S35" i="9" s="1"/>
  <c r="D36" i="9"/>
  <c r="C37" i="9" s="1"/>
  <c r="U35" i="9"/>
  <c r="V35" i="9" s="1"/>
  <c r="P33" i="9"/>
  <c r="N34" i="9"/>
  <c r="T33" i="9"/>
  <c r="R34" i="9"/>
  <c r="E35" i="9"/>
  <c r="F35" i="9" s="1"/>
  <c r="W35" i="9"/>
  <c r="X35" i="9" s="1"/>
  <c r="Y35" i="9"/>
  <c r="Z35" i="9" s="1"/>
  <c r="G35" i="9"/>
  <c r="I35" i="9" s="1"/>
  <c r="H34" i="9"/>
  <c r="J33" i="9"/>
  <c r="K36" i="9" l="1"/>
  <c r="L36" i="9" s="1"/>
  <c r="E36" i="9"/>
  <c r="M36" i="9"/>
  <c r="O36" i="9" s="1"/>
  <c r="W36" i="9"/>
  <c r="X36" i="9" s="1"/>
  <c r="T34" i="9"/>
  <c r="R35" i="9"/>
  <c r="D37" i="9"/>
  <c r="C38" i="9" s="1"/>
  <c r="W37" i="9"/>
  <c r="G37" i="9"/>
  <c r="I37" i="9" s="1"/>
  <c r="U37" i="9"/>
  <c r="M37" i="9"/>
  <c r="O37" i="9" s="1"/>
  <c r="E37" i="9"/>
  <c r="Y37" i="9"/>
  <c r="K37" i="9"/>
  <c r="H35" i="9"/>
  <c r="J34" i="9"/>
  <c r="F36" i="9"/>
  <c r="Y36" i="9"/>
  <c r="Z36" i="9" s="1"/>
  <c r="G36" i="9"/>
  <c r="I36" i="9" s="1"/>
  <c r="P34" i="9"/>
  <c r="N35" i="9"/>
  <c r="Q36" i="9"/>
  <c r="S36" i="9" s="1"/>
  <c r="U36" i="9"/>
  <c r="V36" i="9" s="1"/>
  <c r="L37" i="9" l="1"/>
  <c r="Q37" i="9"/>
  <c r="S37" i="9" s="1"/>
  <c r="V37" i="9"/>
  <c r="Z37" i="9"/>
  <c r="X37" i="9"/>
  <c r="D38" i="9"/>
  <c r="C39" i="9" s="1"/>
  <c r="M38" i="9"/>
  <c r="O38" i="9" s="1"/>
  <c r="K38" i="9"/>
  <c r="L38" i="9" s="1"/>
  <c r="H36" i="9"/>
  <c r="J35" i="9"/>
  <c r="T35" i="9"/>
  <c r="R36" i="9"/>
  <c r="P35" i="9"/>
  <c r="N36" i="9"/>
  <c r="F37" i="9"/>
  <c r="Q38" i="9" l="1"/>
  <c r="S38" i="9" s="1"/>
  <c r="U38" i="9"/>
  <c r="V38" i="9" s="1"/>
  <c r="H37" i="9"/>
  <c r="J36" i="9"/>
  <c r="Y38" i="9"/>
  <c r="Z38" i="9" s="1"/>
  <c r="G38" i="9"/>
  <c r="I38" i="9" s="1"/>
  <c r="D39" i="9"/>
  <c r="C40" i="9" s="1"/>
  <c r="P36" i="9"/>
  <c r="N37" i="9"/>
  <c r="T36" i="9"/>
  <c r="R37" i="9"/>
  <c r="E38" i="9"/>
  <c r="F38" i="9" s="1"/>
  <c r="W38" i="9"/>
  <c r="X38" i="9" s="1"/>
  <c r="W39" i="9" l="1"/>
  <c r="X39" i="9" s="1"/>
  <c r="Q39" i="9"/>
  <c r="S39" i="9" s="1"/>
  <c r="K39" i="9"/>
  <c r="L39" i="9" s="1"/>
  <c r="M39" i="9"/>
  <c r="O39" i="9" s="1"/>
  <c r="P37" i="9"/>
  <c r="N38" i="9"/>
  <c r="D40" i="9"/>
  <c r="C41" i="9" s="1"/>
  <c r="U39" i="9"/>
  <c r="V39" i="9" s="1"/>
  <c r="H38" i="9"/>
  <c r="J37" i="9"/>
  <c r="T37" i="9"/>
  <c r="R38" i="9"/>
  <c r="G39" i="9"/>
  <c r="I39" i="9" s="1"/>
  <c r="E39" i="9"/>
  <c r="F39" i="9" s="1"/>
  <c r="Y39" i="9"/>
  <c r="Z39" i="9" s="1"/>
  <c r="K40" i="9" l="1"/>
  <c r="L40" i="9" s="1"/>
  <c r="E40" i="9"/>
  <c r="F40" i="9" s="1"/>
  <c r="Y40" i="9"/>
  <c r="Z40" i="9" s="1"/>
  <c r="G40" i="9"/>
  <c r="I40" i="9" s="1"/>
  <c r="M40" i="9"/>
  <c r="O40" i="9" s="1"/>
  <c r="W40" i="9"/>
  <c r="X40" i="9" s="1"/>
  <c r="Q40" i="9"/>
  <c r="S40" i="9" s="1"/>
  <c r="D41" i="9"/>
  <c r="C42" i="9" s="1"/>
  <c r="U40" i="9"/>
  <c r="V40" i="9" s="1"/>
  <c r="H39" i="9"/>
  <c r="J38" i="9"/>
  <c r="P38" i="9"/>
  <c r="N39" i="9"/>
  <c r="T38" i="9"/>
  <c r="R39" i="9"/>
  <c r="Q41" i="9" l="1"/>
  <c r="S41" i="9" s="1"/>
  <c r="U41" i="9"/>
  <c r="V41" i="9" s="1"/>
  <c r="K41" i="9"/>
  <c r="L41" i="9" s="1"/>
  <c r="T39" i="9"/>
  <c r="R40" i="9"/>
  <c r="H40" i="9"/>
  <c r="J39" i="9"/>
  <c r="W41" i="9"/>
  <c r="X41" i="9" s="1"/>
  <c r="M41" i="9"/>
  <c r="O41" i="9" s="1"/>
  <c r="P39" i="9"/>
  <c r="N40" i="9"/>
  <c r="D42" i="9"/>
  <c r="U42" i="9" s="1"/>
  <c r="G41" i="9"/>
  <c r="I41" i="9" s="1"/>
  <c r="E41" i="9"/>
  <c r="F41" i="9" s="1"/>
  <c r="Y41" i="9"/>
  <c r="Z41" i="9" s="1"/>
  <c r="V42" i="9" l="1"/>
  <c r="E42" i="9"/>
  <c r="F42" i="9" s="1"/>
  <c r="K42" i="9"/>
  <c r="L42" i="9" s="1"/>
  <c r="M42" i="9"/>
  <c r="O42" i="9" s="1"/>
  <c r="G42" i="9"/>
  <c r="I42" i="9" s="1"/>
  <c r="Y42" i="9"/>
  <c r="Z42" i="9" s="1"/>
  <c r="W42" i="9"/>
  <c r="X42" i="9" s="1"/>
  <c r="Q42" i="9"/>
  <c r="S42" i="9" s="1"/>
  <c r="P40" i="9"/>
  <c r="N41" i="9"/>
  <c r="T40" i="9"/>
  <c r="R41" i="9"/>
  <c r="H41" i="9"/>
  <c r="J40" i="9"/>
  <c r="P41" i="9" l="1"/>
  <c r="N42" i="9"/>
  <c r="P42" i="9" s="1"/>
  <c r="H42" i="9"/>
  <c r="J42" i="9" s="1"/>
  <c r="J41" i="9"/>
  <c r="T41" i="9"/>
  <c r="R42" i="9"/>
  <c r="T42" i="9" s="1"/>
  <c r="B5" i="8" l="1"/>
  <c r="B4" i="8"/>
  <c r="A1" i="8"/>
</calcChain>
</file>

<file path=xl/comments1.xml><?xml version="1.0" encoding="utf-8"?>
<comments xmlns="http://schemas.openxmlformats.org/spreadsheetml/2006/main">
  <authors>
    <author>정붕철</author>
  </authors>
  <commentList>
    <comment ref="G6" authorId="0" shapeId="0">
      <text>
        <r>
          <rPr>
            <b/>
            <sz val="9"/>
            <color indexed="81"/>
            <rFont val="돋움"/>
            <family val="3"/>
            <charset val="129"/>
          </rPr>
          <t>구분
- 기본 : 최초 작성 및 베이스라인을 의미
- 기본 작성된 분 변경, 삭제 인 경우 [기본][삭제]로 작성
- 추가 될 경우 구분 항목 두번째에 [추가]로 작성</t>
        </r>
      </text>
    </comment>
  </commentList>
</comments>
</file>

<file path=xl/sharedStrings.xml><?xml version="1.0" encoding="utf-8"?>
<sst xmlns="http://schemas.openxmlformats.org/spreadsheetml/2006/main" count="463" uniqueCount="266">
  <si>
    <t>프로젝트명</t>
    <phoneticPr fontId="5" type="noConversion"/>
  </si>
  <si>
    <t>문서번호</t>
    <phoneticPr fontId="5" type="noConversion"/>
  </si>
  <si>
    <t>개 정 이 력</t>
    <phoneticPr fontId="5" type="noConversion"/>
  </si>
  <si>
    <t>No</t>
    <phoneticPr fontId="5" type="noConversion"/>
  </si>
  <si>
    <t>버전</t>
    <phoneticPr fontId="5" type="noConversion"/>
  </si>
  <si>
    <t>변경일</t>
    <phoneticPr fontId="5" type="noConversion"/>
  </si>
  <si>
    <t>변경 사유</t>
    <phoneticPr fontId="5" type="noConversion"/>
  </si>
  <si>
    <t>변경 내용</t>
    <phoneticPr fontId="5" type="noConversion"/>
  </si>
  <si>
    <t>작성자</t>
    <phoneticPr fontId="5" type="noConversion"/>
  </si>
  <si>
    <t>승인자</t>
    <phoneticPr fontId="5" type="noConversion"/>
  </si>
  <si>
    <r>
      <rPr>
        <sz val="10"/>
        <rFont val="굴림체"/>
        <family val="3"/>
        <charset val="129"/>
      </rPr>
      <t>1) 버전: 초안은 0.1으로 표시 하고, 검토 된 이후 승인을 득한 이후에는 1.0부터 시작하여 정수 단위로 변경 관리 함, 
변경 발생 시, 소수점 아래 번호로 관리하고, 목차 내용이 바뀔 정도의 큰 변경이 발생하면 상위 정수를 변경 함. 
(예, V1.2 : 2번 수정됨, 목차 내용이 변경되면 V2.0 이 됨)
2) 변경 사유 : 변경 내용이 이전 문서에 대해 신규/추가/수정/삭제/검토/승인 인지 선택 기입
3) 변경 내용 : 변경 내용을 자세히 기록(변경된 위치, 즉 페이지 번호와 변경 내용을 기술한다.)</t>
    </r>
    <r>
      <rPr>
        <sz val="8"/>
        <rFont val="굴림체"/>
        <family val="3"/>
        <charset val="129"/>
      </rPr>
      <t xml:space="preserve">
</t>
    </r>
    <phoneticPr fontId="5" type="noConversion"/>
  </si>
  <si>
    <t>1</t>
    <phoneticPr fontId="5" type="noConversion"/>
  </si>
  <si>
    <t>개발현황</t>
    <phoneticPr fontId="38" type="noConversion"/>
  </si>
  <si>
    <t>기본 본수</t>
    <phoneticPr fontId="38" type="noConversion"/>
  </si>
  <si>
    <t>설계 계획 건수</t>
    <phoneticPr fontId="38" type="noConversion"/>
  </si>
  <si>
    <t>개발 계획 건수</t>
    <phoneticPr fontId="38" type="noConversion"/>
  </si>
  <si>
    <t>개발유형별 건수</t>
    <phoneticPr fontId="38" type="noConversion"/>
  </si>
  <si>
    <t>변경 본수</t>
    <phoneticPr fontId="38" type="noConversion"/>
  </si>
  <si>
    <t>설계 완료 건수</t>
    <phoneticPr fontId="38" type="noConversion"/>
  </si>
  <si>
    <t>개발 완료 건수</t>
    <phoneticPr fontId="38" type="noConversion"/>
  </si>
  <si>
    <t>화면</t>
    <phoneticPr fontId="38" type="noConversion"/>
  </si>
  <si>
    <t>레포트</t>
    <phoneticPr fontId="38" type="noConversion"/>
  </si>
  <si>
    <t>배치</t>
    <phoneticPr fontId="38" type="noConversion"/>
  </si>
  <si>
    <t>기능</t>
    <phoneticPr fontId="38" type="noConversion"/>
  </si>
  <si>
    <t>팝업</t>
    <phoneticPr fontId="38" type="noConversion"/>
  </si>
  <si>
    <t>모바일</t>
    <phoneticPr fontId="38" type="noConversion"/>
  </si>
  <si>
    <t>총 본수</t>
    <phoneticPr fontId="38" type="noConversion"/>
  </si>
  <si>
    <t>완료율</t>
    <phoneticPr fontId="38" type="noConversion"/>
  </si>
  <si>
    <t>※ 기본 본수 : 최초 베이스라인 설정 후 상태 "기본" 등록 본수</t>
    <phoneticPr fontId="38" type="noConversion"/>
  </si>
  <si>
    <t>※ 변경 본수 : 추가, 변경, 삭제 포함</t>
    <phoneticPr fontId="38" type="noConversion"/>
  </si>
  <si>
    <t>업무별 진척현황</t>
    <phoneticPr fontId="38" type="noConversion"/>
  </si>
  <si>
    <t>업무</t>
    <phoneticPr fontId="38" type="noConversion"/>
  </si>
  <si>
    <t>대상</t>
    <phoneticPr fontId="38" type="noConversion"/>
  </si>
  <si>
    <t>설계</t>
    <phoneticPr fontId="38" type="noConversion"/>
  </si>
  <si>
    <t>개발</t>
    <phoneticPr fontId="38" type="noConversion"/>
  </si>
  <si>
    <t>비고</t>
    <phoneticPr fontId="38" type="noConversion"/>
  </si>
  <si>
    <t>계획</t>
    <phoneticPr fontId="38" type="noConversion"/>
  </si>
  <si>
    <t>실적</t>
    <phoneticPr fontId="38" type="noConversion"/>
  </si>
  <si>
    <t>잔여</t>
    <phoneticPr fontId="38" type="noConversion"/>
  </si>
  <si>
    <t>저작물 보고</t>
    <phoneticPr fontId="38" type="noConversion"/>
  </si>
  <si>
    <t>법정허락</t>
    <phoneticPr fontId="38" type="noConversion"/>
  </si>
  <si>
    <t>저작물 검색</t>
    <phoneticPr fontId="38" type="noConversion"/>
  </si>
  <si>
    <t>상당한노력 신청/수행</t>
    <phoneticPr fontId="38" type="noConversion"/>
  </si>
  <si>
    <t>회원관리</t>
    <phoneticPr fontId="38" type="noConversion"/>
  </si>
  <si>
    <t>합계</t>
    <phoneticPr fontId="38" type="noConversion"/>
  </si>
  <si>
    <t>주단위 진척현황</t>
    <phoneticPr fontId="38" type="noConversion"/>
  </si>
  <si>
    <t>Week</t>
    <phoneticPr fontId="38" type="noConversion"/>
  </si>
  <si>
    <t>설계 완료</t>
    <phoneticPr fontId="38" type="noConversion"/>
  </si>
  <si>
    <t>개발 완료</t>
    <phoneticPr fontId="38" type="noConversion"/>
  </si>
  <si>
    <t>목록 변경 이력</t>
    <phoneticPr fontId="38" type="noConversion"/>
  </si>
  <si>
    <t>합계(변경 건수)</t>
    <phoneticPr fontId="38" type="noConversion"/>
  </si>
  <si>
    <t>합계(변경률)</t>
    <phoneticPr fontId="38" type="noConversion"/>
  </si>
  <si>
    <t>추가</t>
    <phoneticPr fontId="38" type="noConversion"/>
  </si>
  <si>
    <t>변경</t>
    <phoneticPr fontId="38" type="noConversion"/>
  </si>
  <si>
    <t>삭제</t>
    <phoneticPr fontId="38" type="noConversion"/>
  </si>
  <si>
    <t>주차</t>
    <phoneticPr fontId="38" type="noConversion"/>
  </si>
  <si>
    <t>From</t>
    <phoneticPr fontId="38" type="noConversion"/>
  </si>
  <si>
    <t>To</t>
    <phoneticPr fontId="38" type="noConversion"/>
  </si>
  <si>
    <t>주별</t>
    <phoneticPr fontId="38" type="noConversion"/>
  </si>
  <si>
    <t>누적</t>
    <phoneticPr fontId="38" type="noConversion"/>
  </si>
  <si>
    <t>프로젝트명</t>
    <phoneticPr fontId="5" type="noConversion"/>
  </si>
  <si>
    <t>문서번호</t>
    <phoneticPr fontId="5" type="noConversion"/>
  </si>
  <si>
    <t>No.</t>
    <phoneticPr fontId="38" type="noConversion"/>
  </si>
  <si>
    <t>프로그램</t>
    <phoneticPr fontId="38" type="noConversion"/>
  </si>
  <si>
    <t>프로그램 구분</t>
    <phoneticPr fontId="38" type="noConversion"/>
  </si>
  <si>
    <t>구분</t>
    <phoneticPr fontId="38" type="noConversion"/>
  </si>
  <si>
    <t>변경일</t>
    <phoneticPr fontId="38" type="noConversion"/>
  </si>
  <si>
    <t>설계(화면정의서 완료 시점)</t>
    <phoneticPr fontId="38" type="noConversion"/>
  </si>
  <si>
    <t>개발(개발자 테스트 완료 시점)</t>
    <phoneticPr fontId="38" type="noConversion"/>
  </si>
  <si>
    <t>비고</t>
    <phoneticPr fontId="38" type="noConversion"/>
  </si>
  <si>
    <t>ID</t>
    <phoneticPr fontId="5" type="noConversion"/>
  </si>
  <si>
    <t>명</t>
    <phoneticPr fontId="5" type="noConversion"/>
  </si>
  <si>
    <t>경로명</t>
    <phoneticPr fontId="38" type="noConversion"/>
  </si>
  <si>
    <t>파일명</t>
    <phoneticPr fontId="38" type="noConversion"/>
  </si>
  <si>
    <t>설계자</t>
    <phoneticPr fontId="38" type="noConversion"/>
  </si>
  <si>
    <t>계획 시작일</t>
    <phoneticPr fontId="38" type="noConversion"/>
  </si>
  <si>
    <t>계획 완료일</t>
    <phoneticPr fontId="38" type="noConversion"/>
  </si>
  <si>
    <t>실제 시작일</t>
    <phoneticPr fontId="38" type="noConversion"/>
  </si>
  <si>
    <t>실제 완료일</t>
    <phoneticPr fontId="38" type="noConversion"/>
  </si>
  <si>
    <t>개발자</t>
    <phoneticPr fontId="38" type="noConversion"/>
  </si>
  <si>
    <t>기능</t>
  </si>
  <si>
    <t>기본</t>
    <phoneticPr fontId="38" type="noConversion"/>
  </si>
  <si>
    <t>1. 작성가이드</t>
    <phoneticPr fontId="5" type="noConversion"/>
  </si>
  <si>
    <t>No</t>
  </si>
  <si>
    <t>항목명</t>
  </si>
  <si>
    <t>작성방법</t>
    <phoneticPr fontId="52" type="noConversion"/>
  </si>
  <si>
    <t>필수여부</t>
    <phoneticPr fontId="52" type="noConversion"/>
  </si>
  <si>
    <t>No.</t>
    <phoneticPr fontId="38" type="noConversion"/>
  </si>
  <si>
    <t>No를 순차적으로 부여한다.(중복불가)</t>
    <phoneticPr fontId="38" type="noConversion"/>
  </si>
  <si>
    <t>Y</t>
    <phoneticPr fontId="38" type="noConversion"/>
  </si>
  <si>
    <t>PG ID</t>
    <phoneticPr fontId="38" type="noConversion"/>
  </si>
  <si>
    <t>프로그램ID 작성 규칙에 따라 고유한 ID를 부여한다.
(프로그램ID 작성 규칙)
PG + □□ + □□
        ①      ②
①: 업무구분코드(2자리)     ②: 일련번호(2자리)</t>
    <phoneticPr fontId="38" type="noConversion"/>
  </si>
  <si>
    <t>화면ID</t>
    <phoneticPr fontId="38" type="noConversion"/>
  </si>
  <si>
    <t>화면정의서에 화면ID를 기술한다.(중복불가)</t>
    <phoneticPr fontId="38" type="noConversion"/>
  </si>
  <si>
    <t>화면명</t>
    <phoneticPr fontId="38" type="noConversion"/>
  </si>
  <si>
    <t>화면정의서에 화면명을 기술한다.(중복불가)</t>
    <phoneticPr fontId="38" type="noConversion"/>
  </si>
  <si>
    <t>업무구분-Level1~3</t>
    <phoneticPr fontId="38" type="noConversion"/>
  </si>
  <si>
    <t>프로세스 정의서의 2.기능구조도를 기술한다.</t>
    <phoneticPr fontId="38" type="noConversion"/>
  </si>
  <si>
    <t>프로그램구분 - 구분</t>
    <phoneticPr fontId="38" type="noConversion"/>
  </si>
  <si>
    <t>프로그램에 해당하는 구분을 기술한다.
- 화면, 레포트, 팝업, 인터페이스, 기능, 배치, 모바일 중 선택</t>
    <phoneticPr fontId="38" type="noConversion"/>
  </si>
  <si>
    <t>프로그램구분 - 경로명</t>
    <phoneticPr fontId="38" type="noConversion"/>
  </si>
  <si>
    <t>프로그램 경로명을 기술한다.
예)/WEB-INF/jsp/egovframework/com/sym/mnu/mpm</t>
    <phoneticPr fontId="38" type="noConversion"/>
  </si>
  <si>
    <t>프로그램구분 - 파일명</t>
    <phoneticPr fontId="38" type="noConversion"/>
  </si>
  <si>
    <t>프로그램 파일명을 확장자를 포함하여 기술한다.
예) EgovMenuManage.jsp</t>
    <phoneticPr fontId="38" type="noConversion"/>
  </si>
  <si>
    <t>개발상태</t>
    <phoneticPr fontId="38" type="noConversion"/>
  </si>
  <si>
    <t>해당 프로그램에 대한 상태를 기술한다. 초기 등록 시 '기본'으로 기술한다.
- 기본 : 초기 등록 상태
- 추가 : 프로그램 목록 확정 후 신규로 추가된 경우 선택
- 변경 : 프로그램 목록 확정 후 화면, 프로그램 등이 변경(수정포함)된 경우
- 삭제 : 프로그램 목록 확정 후 해당 프로그램이 삭제된 경우. 
          절대 목록에서 삭제하면 안됨. 상태를 '삭제'로 변경해야함</t>
    <phoneticPr fontId="38" type="noConversion"/>
  </si>
  <si>
    <t>변경일</t>
    <phoneticPr fontId="38" type="noConversion"/>
  </si>
  <si>
    <t>개발상태에 설정 값이 추가/변경/삭제 인 경우 해당 변경일을 기술한다.
- 일 작성규칙 : YYYY-MM-DD</t>
  </si>
  <si>
    <t>설계(화면정의서 완료 시점) - 설계자</t>
    <phoneticPr fontId="38" type="noConversion"/>
  </si>
  <si>
    <t>해당 화면정의서를 작성한 담당자(설계자)명을 기술한다.</t>
    <phoneticPr fontId="38" type="noConversion"/>
  </si>
  <si>
    <t>설계(화면정의서 완료 시점) - 계획 시작일/완료일</t>
    <phoneticPr fontId="38" type="noConversion"/>
  </si>
  <si>
    <t>해당 화면정의서를 작성 계획 시작일/계획 완료일을 기술한다.
- 작성규칙 : YYYY-MM-DD</t>
    <phoneticPr fontId="38" type="noConversion"/>
  </si>
  <si>
    <t>설계(화면정의서 완료 시점) - 실제 시작일/완료일</t>
    <phoneticPr fontId="38" type="noConversion"/>
  </si>
  <si>
    <t>해당 화면정의서를 실제 작성 시작일/실제 작성 완료일을 기술한다.
- 작성규칙 : YYYY-MM-DD</t>
    <phoneticPr fontId="38" type="noConversion"/>
  </si>
  <si>
    <t>개발(개발자 테스트 완료 시점) - 개발자</t>
    <phoneticPr fontId="38" type="noConversion"/>
  </si>
  <si>
    <t>해당 프로그램 개발 담당자(개발자)명을 기술한다.</t>
    <phoneticPr fontId="38" type="noConversion"/>
  </si>
  <si>
    <t>개발(개발자 테스트 완료 시점) - 계획 시작일/완료일</t>
    <phoneticPr fontId="38" type="noConversion"/>
  </si>
  <si>
    <t>해당 프로그램 개발 계획 시작일/계획 완료일을 기술한다.
- 작성규칙 : YYYY-MM-DD</t>
    <phoneticPr fontId="38" type="noConversion"/>
  </si>
  <si>
    <t>개발(개발자 테스트 완료 시점) - 실제 시작일/완료일</t>
    <phoneticPr fontId="38" type="noConversion"/>
  </si>
  <si>
    <t>해당 프로그램 개발 실제 작성 시작일/실제 작성 완료일을 기술한다.
- 작성규칙 : YYYY-MM-DD</t>
    <phoneticPr fontId="38" type="noConversion"/>
  </si>
  <si>
    <t>단위테스트 - 테스터</t>
    <phoneticPr fontId="38" type="noConversion"/>
  </si>
  <si>
    <t>해당 프로그램 단위테스트 담당자(테스터)명을 기술한다.</t>
    <phoneticPr fontId="38" type="noConversion"/>
  </si>
  <si>
    <t>단위테스트 - 계획 시작일/완료일</t>
    <phoneticPr fontId="38" type="noConversion"/>
  </si>
  <si>
    <t>해당 프로그램 단위테스트 계획 시작일/계획 완료일을 기술한다.
- 작성규칙 : YYYY-MM-DD</t>
  </si>
  <si>
    <t>단위테스트 - 실제 시작일/완료일</t>
    <phoneticPr fontId="38" type="noConversion"/>
  </si>
  <si>
    <t>해당 프로그램 단위테스트 실제 작성 시작일/실제 작성 완료일을 기술한다.
- 작성규칙 : YYYY-MM-DD</t>
  </si>
  <si>
    <t>프로그램 변경 내용, 설계/개발/단위테스트 지연 사유 등을 기술한다.</t>
    <phoneticPr fontId="38" type="noConversion"/>
  </si>
  <si>
    <t>프로그램목록</t>
    <phoneticPr fontId="5" type="noConversion"/>
  </si>
  <si>
    <t>환자안전 보고학습시스템 1단계 구축 시스템 개발</t>
    <phoneticPr fontId="5" type="noConversion"/>
  </si>
  <si>
    <r>
      <rPr>
        <b/>
        <sz val="12"/>
        <rFont val="굴림"/>
        <family val="3"/>
        <charset val="129"/>
      </rPr>
      <t>Copyright © 2017 ㈜브이티더블유</t>
    </r>
    <r>
      <rPr>
        <sz val="11"/>
        <rFont val="굴림"/>
        <family val="3"/>
        <charset val="129"/>
      </rPr>
      <t xml:space="preserve">
</t>
    </r>
    <r>
      <rPr>
        <sz val="8"/>
        <rFont val="굴림"/>
        <family val="3"/>
        <charset val="129"/>
      </rPr>
      <t>㈜브이티더블유의 사전 승인 없이 본 내용의 전부 또는 일부에 대한 복사, 전재, 배포, 사용을 금합니다</t>
    </r>
    <r>
      <rPr>
        <sz val="11"/>
        <rFont val="굴림"/>
        <family val="3"/>
        <charset val="129"/>
      </rPr>
      <t xml:space="preserve">
</t>
    </r>
    <phoneticPr fontId="5" type="noConversion"/>
  </si>
  <si>
    <t>신규</t>
    <phoneticPr fontId="5" type="noConversion"/>
  </si>
  <si>
    <t>최초 작성</t>
    <phoneticPr fontId="5" type="noConversion"/>
  </si>
  <si>
    <t>정재홍</t>
    <phoneticPr fontId="5" type="noConversion"/>
  </si>
  <si>
    <t>화면</t>
  </si>
  <si>
    <t>2017.06.23</t>
    <phoneticPr fontId="5" type="noConversion"/>
  </si>
  <si>
    <t>0.5</t>
    <phoneticPr fontId="5" type="noConversion"/>
  </si>
  <si>
    <t>KOIHA-DE-11-RLS</t>
    <phoneticPr fontId="5" type="noConversion"/>
  </si>
  <si>
    <t>PS-COM-01-01</t>
  </si>
  <si>
    <t>사용자인증</t>
  </si>
  <si>
    <t>PS-COM-01-02</t>
  </si>
  <si>
    <t>로그인 정책관리</t>
  </si>
  <si>
    <t>PS-COM-01-03</t>
  </si>
  <si>
    <t>PS-COM-01-04</t>
  </si>
  <si>
    <t>회원관리</t>
  </si>
  <si>
    <t>PS-COM-01-05</t>
  </si>
  <si>
    <t>마이 페이지</t>
  </si>
  <si>
    <t>PS-COM-01-06</t>
  </si>
  <si>
    <t>Q&amp;A</t>
  </si>
  <si>
    <t>PS-COM-01-07</t>
  </si>
  <si>
    <t>FAQ</t>
  </si>
  <si>
    <t>PS-COM-01-08</t>
  </si>
  <si>
    <t>PS-COM-01-09</t>
  </si>
  <si>
    <t>댓글관리</t>
  </si>
  <si>
    <t>PS-COM-01-10</t>
  </si>
  <si>
    <t>용어사전</t>
  </si>
  <si>
    <t>PS-COM-01-11</t>
  </si>
  <si>
    <t>온라인 매뉴얼</t>
  </si>
  <si>
    <t>PS-COM-01-12</t>
  </si>
  <si>
    <t>사이트맵</t>
  </si>
  <si>
    <t>PS-COM-01-13</t>
  </si>
  <si>
    <t>유관기관 사용자 등록 관리</t>
  </si>
  <si>
    <t>PS-COM-01-14</t>
  </si>
  <si>
    <t>의료기관 사용자 등록관리</t>
  </si>
  <si>
    <t>PS-COM-01-15</t>
  </si>
  <si>
    <t>기관조직 관리</t>
  </si>
  <si>
    <t>PS-COM-01-16</t>
  </si>
  <si>
    <t>기관 사용자 로그인 관리</t>
  </si>
  <si>
    <t>PS-COM-01-17</t>
  </si>
  <si>
    <t>권한관리</t>
  </si>
  <si>
    <t>PS-COM-01-18</t>
  </si>
  <si>
    <t>권한룰 관리</t>
  </si>
  <si>
    <t>PS-COM-01-19</t>
  </si>
  <si>
    <t>권한 그룹 관리</t>
  </si>
  <si>
    <t>PS-COM-01-20</t>
  </si>
  <si>
    <t>그룹 관리</t>
  </si>
  <si>
    <t>PS-COM-01-21</t>
  </si>
  <si>
    <t>메뉴 관리</t>
  </si>
  <si>
    <t>PS-COM-01-22</t>
  </si>
  <si>
    <t>메뉴생성관리</t>
  </si>
  <si>
    <t>PS-COM-01-23</t>
  </si>
  <si>
    <t>바로가기메뉴 관리</t>
  </si>
  <si>
    <t>PS-COM-01-24</t>
  </si>
  <si>
    <t>공지사항 관리</t>
  </si>
  <si>
    <t>PS-COM-01-25</t>
  </si>
  <si>
    <t>게시판 생성관리</t>
  </si>
  <si>
    <t>PS-COM-01-26</t>
  </si>
  <si>
    <t>팝업창관리</t>
  </si>
  <si>
    <t>PS-COM-01-27</t>
  </si>
  <si>
    <t>PS-COM-01-28</t>
  </si>
  <si>
    <t>기관관리</t>
  </si>
  <si>
    <t>PS-COM-01-29</t>
  </si>
  <si>
    <t>공통코드 관리</t>
  </si>
  <si>
    <t>PS-COM-01-30</t>
  </si>
  <si>
    <t>시스템 코드 관리</t>
  </si>
  <si>
    <t>PS-COM-01-31</t>
  </si>
  <si>
    <t>공통분류코드 관리</t>
  </si>
  <si>
    <t>PS-COM-01-32</t>
  </si>
  <si>
    <t>공통상세코드 관리</t>
  </si>
  <si>
    <t>PS-COM-01-33</t>
  </si>
  <si>
    <t>우편번호관리</t>
  </si>
  <si>
    <t>PS-COM-01-34</t>
  </si>
  <si>
    <t>로그관리</t>
  </si>
  <si>
    <t>PS-COM-01-35</t>
  </si>
  <si>
    <t>PS-COM-01-36</t>
  </si>
  <si>
    <t>송/수신 로그관리</t>
  </si>
  <si>
    <t>PS-COM-01-37</t>
  </si>
  <si>
    <t>시스템 이력관리</t>
  </si>
  <si>
    <t>PS-COM-01-38</t>
  </si>
  <si>
    <t>웹로그 관리</t>
  </si>
  <si>
    <t>PS-COM-01-39</t>
  </si>
  <si>
    <t>보안관리</t>
    <phoneticPr fontId="5" type="noConversion"/>
  </si>
  <si>
    <t>메인화면</t>
    <phoneticPr fontId="5" type="noConversion"/>
  </si>
  <si>
    <t>배너관리</t>
    <phoneticPr fontId="5" type="noConversion"/>
  </si>
  <si>
    <t>고준희</t>
    <phoneticPr fontId="5" type="noConversion"/>
  </si>
  <si>
    <t>고준희</t>
    <phoneticPr fontId="5" type="noConversion"/>
  </si>
  <si>
    <t>2017.08.21</t>
    <phoneticPr fontId="5" type="noConversion"/>
  </si>
  <si>
    <t>김두포</t>
    <phoneticPr fontId="5" type="noConversion"/>
  </si>
  <si>
    <t>김두포</t>
    <phoneticPr fontId="5" type="noConversion"/>
  </si>
  <si>
    <t>화면</t>
    <phoneticPr fontId="5" type="noConversion"/>
  </si>
  <si>
    <t>/sec/login.do</t>
    <phoneticPr fontId="5" type="noConversion"/>
  </si>
  <si>
    <t>/WebContent/WEB-INF/jsp/egovframework/psa/sys/sec/login.jsp</t>
    <phoneticPr fontId="5" type="noConversion"/>
  </si>
  <si>
    <t>egovframework.fw.util.Encryptor.java</t>
  </si>
  <si>
    <t>egovframework.fw.util.Encryptor.java</t>
    <phoneticPr fontId="5" type="noConversion"/>
  </si>
  <si>
    <t>/index.do</t>
    <phoneticPr fontId="5" type="noConversion"/>
  </si>
  <si>
    <t>/bbs/faqList.do</t>
    <phoneticPr fontId="5" type="noConversion"/>
  </si>
  <si>
    <t>/WebContent/WEB-INF/jsp/egovframework/psa/sys/bbs/qnaList.jsp</t>
    <phoneticPr fontId="5" type="noConversion"/>
  </si>
  <si>
    <t>/bbs/qnaList.do</t>
    <phoneticPr fontId="5" type="noConversion"/>
  </si>
  <si>
    <t>/WebContent/WEB-INF/jsp/egovframework/psa/sys/bbs/faqList.jsp</t>
    <phoneticPr fontId="5" type="noConversion"/>
  </si>
  <si>
    <t>/rba/roleManage.do</t>
    <phoneticPr fontId="5" type="noConversion"/>
  </si>
  <si>
    <t>/rba/menuManage.do</t>
    <phoneticPr fontId="5" type="noConversion"/>
  </si>
  <si>
    <t>/WebContent/WEB-INF/jsp/egovframework/psa/sys/rba/roleManage.jsp</t>
  </si>
  <si>
    <t>/WebContent/WEB-INF/jsp/egovframework/psa/sys/rba/menuManage.jsp</t>
    <phoneticPr fontId="5" type="noConversion"/>
  </si>
  <si>
    <t>/WebContent/WEB-INF/jsp/index.jsp</t>
    <phoneticPr fontId="5" type="noConversion"/>
  </si>
  <si>
    <t>/bbs/selectBbsNttList.do?bbsId=BBSMSTR_000000000001</t>
    <phoneticPr fontId="5" type="noConversion"/>
  </si>
  <si>
    <t>사용로그관리</t>
    <phoneticPr fontId="5" type="noConversion"/>
  </si>
  <si>
    <t>/zip/selectZipList.do</t>
    <phoneticPr fontId="5" type="noConversion"/>
  </si>
  <si>
    <t>/ccd/cmmnCodeManage.do</t>
    <phoneticPr fontId="5" type="noConversion"/>
  </si>
  <si>
    <t>/ccd/cmmnCodeManage.do</t>
    <phoneticPr fontId="5" type="noConversion"/>
  </si>
  <si>
    <t>접속로그관리</t>
    <phoneticPr fontId="5" type="noConversion"/>
  </si>
  <si>
    <t>/rba/roleMenuMapping.do
/rba/userRoleMapping.do</t>
    <phoneticPr fontId="5" type="noConversion"/>
  </si>
  <si>
    <t>/WebContent/WEB-INF/jsp/egovframework/psa/sys/rba/roleAndMenuMapping.jsp
/WebContent/WEB-INF/jsp/egovframework/psa/sys/rba/userAndRoleMapping.jsp</t>
    <phoneticPr fontId="5" type="noConversion"/>
  </si>
  <si>
    <t>/WebContent/WEB-INF/jsp/egovframework/psa/sys/rba/roleManage.jsp</t>
    <phoneticPr fontId="5" type="noConversion"/>
  </si>
  <si>
    <t>자료실</t>
    <phoneticPr fontId="5" type="noConversion"/>
  </si>
  <si>
    <t>/hlp/onlineMnlManage.do</t>
    <phoneticPr fontId="5" type="noConversion"/>
  </si>
  <si>
    <t>김해인</t>
    <phoneticPr fontId="5" type="noConversion"/>
  </si>
  <si>
    <t>김해인</t>
    <phoneticPr fontId="5" type="noConversion"/>
  </si>
  <si>
    <t>김해인</t>
    <phoneticPr fontId="5" type="noConversion"/>
  </si>
  <si>
    <t>고준희</t>
    <phoneticPr fontId="5" type="noConversion"/>
  </si>
  <si>
    <t>/bbs/selectBbsNttList.do?bbsId=BBSMSTR_000000000002</t>
    <phoneticPr fontId="5" type="noConversion"/>
  </si>
  <si>
    <t>/WebContent/WEB-INF/jsp/egovframework/psa/sys/bbs/bbsNttList.jsp</t>
    <phoneticPr fontId="5" type="noConversion"/>
  </si>
  <si>
    <t>/WebContent/WEB-INF/jsp/egovframework/psa/sys/hlp/onlineMnlManage.jsp</t>
    <phoneticPr fontId="5" type="noConversion"/>
  </si>
  <si>
    <t>/bbs/selectBbsAttrbList.do</t>
    <phoneticPr fontId="5" type="noConversion"/>
  </si>
  <si>
    <t>/WebContent/WEB-INF/jsp/egovframework/psa/sys/bbs/bbsAttrListInqr.jsp</t>
    <phoneticPr fontId="5" type="noConversion"/>
  </si>
  <si>
    <t>/WebContent/WEB-INF/jsp/egovframework/psa/sys/zip/zipList.jsp</t>
    <phoneticPr fontId="5" type="noConversion"/>
  </si>
  <si>
    <t>/wor/selectWordDicaryList.do</t>
    <phoneticPr fontId="5" type="noConversion"/>
  </si>
  <si>
    <t>/WebContent/WEB-INF/jsp/egovframework/psa/sys/wor/wordDicaryList.jsp</t>
    <phoneticPr fontId="5" type="noConversion"/>
  </si>
  <si>
    <t>/bnr/selectBannerList.do</t>
    <phoneticPr fontId="5" type="noConversion"/>
  </si>
  <si>
    <t>/WebContent/WEB-INF/jsp/egovframework/psa/sys/bnr/bannerList.jsp</t>
    <phoneticPr fontId="5" type="noConversion"/>
  </si>
  <si>
    <t>버블차트</t>
    <phoneticPr fontId="5" type="noConversion"/>
  </si>
  <si>
    <t>도너츠차트</t>
    <phoneticPr fontId="5" type="noConversion"/>
  </si>
  <si>
    <t>콤보바-라인 차트</t>
    <phoneticPr fontId="5" type="noConversion"/>
  </si>
  <si>
    <t>파이차트</t>
    <phoneticPr fontId="5" type="noConversion"/>
  </si>
  <si>
    <t>레이다 차트</t>
    <phoneticPr fontId="5" type="noConversion"/>
  </si>
  <si>
    <t>레이다 스킵포인트 차트</t>
    <phoneticPr fontId="5" type="noConversion"/>
  </si>
  <si>
    <t>폴라 차트</t>
    <phoneticPr fontId="5" type="noConversion"/>
  </si>
  <si>
    <t>추가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</si>
</sst>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_-;\-* #,##0_-;_-* &quot;-&quot;_-;_-@_-"/>
    <numFmt numFmtId="176" formatCode="m&quot;/&quot;d;@"/>
    <numFmt numFmtId="177" formatCode="General&quot; 본&quot;"/>
    <numFmt numFmtId="178" formatCode="General&quot; 건&quot;"/>
    <numFmt numFmtId="179" formatCode="0.0%"/>
    <numFmt numFmtId="180" formatCode="0_);[Red]\(0\)"/>
    <numFmt numFmtId="181" formatCode="General&quot;주&quot;"/>
    <numFmt numFmtId="182" formatCode="yyyy/mm/dd\([$-412]ddd\)"/>
    <numFmt numFmtId="183" formatCode="_-* #,##0.00_-;&quot;₩&quot;&quot;₩&quot;&quot;₩&quot;\-* #,##0.00_-;_-* &quot;-&quot;??_-;_-@_-"/>
    <numFmt numFmtId="184" formatCode="&quot;₩&quot;&quot;₩&quot;&quot;₩&quot;\$#,##0.00_);&quot;₩&quot;&quot;₩&quot;\(&quot;₩&quot;&quot;₩&quot;&quot;₩&quot;\$#,##0.00&quot;₩&quot;&quot;₩&quot;&quot;₩&quot;\)"/>
    <numFmt numFmtId="185" formatCode="&quot;₩&quot;#,##0.00;[Red]&quot;₩&quot;&quot;₩&quot;&quot;₩&quot;&quot;₩&quot;&quot;₩&quot;&quot;₩&quot;&quot;₩&quot;&quot;₩&quot;&quot;₩&quot;&quot;₩&quot;&quot;₩&quot;\-&quot;₩&quot;#,##0.00"/>
    <numFmt numFmtId="186" formatCode="&quot;₩&quot;#,##0;[Red]&quot;₩&quot;&quot;₩&quot;&quot;₩&quot;&quot;₩&quot;&quot;₩&quot;&quot;₩&quot;&quot;₩&quot;&quot;₩&quot;&quot;₩&quot;\-&quot;₩&quot;#,##0"/>
    <numFmt numFmtId="187" formatCode="_-&quot;₩&quot;* #,##0_-;&quot;₩&quot;&quot;₩&quot;&quot;₩&quot;&quot;₩&quot;&quot;₩&quot;&quot;₩&quot;&quot;₩&quot;&quot;₩&quot;&quot;₩&quot;\-&quot;₩&quot;* #,##0_-;_-&quot;₩&quot;* &quot;-&quot;_-;_-@_-"/>
    <numFmt numFmtId="188" formatCode="_-* #,##0.00_-;&quot;₩&quot;&quot;₩&quot;&quot;₩&quot;&quot;₩&quot;&quot;₩&quot;\-* #,##0.00_-;_-* &quot;-&quot;??_-;_-@_-"/>
    <numFmt numFmtId="189" formatCode="_ * #,##0_ ;_ * \-#,##0_ ;_ * &quot;-&quot;_ ;_ @_ "/>
  </numFmts>
  <fonts count="9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8"/>
      <name val="굴림"/>
      <family val="3"/>
      <charset val="129"/>
    </font>
    <font>
      <sz val="11"/>
      <name val="굴림"/>
      <family val="3"/>
      <charset val="129"/>
    </font>
    <font>
      <b/>
      <sz val="24"/>
      <name val="굴림"/>
      <family val="3"/>
      <charset val="129"/>
    </font>
    <font>
      <b/>
      <sz val="11"/>
      <name val="굴림"/>
      <family val="3"/>
      <charset val="129"/>
    </font>
    <font>
      <b/>
      <sz val="28"/>
      <name val="굴림"/>
      <family val="3"/>
      <charset val="129"/>
    </font>
    <font>
      <b/>
      <sz val="20"/>
      <name val="굴림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굴림체"/>
      <family val="3"/>
      <charset val="129"/>
    </font>
    <font>
      <b/>
      <sz val="18"/>
      <name val="굴림체"/>
      <family val="3"/>
      <charset val="129"/>
    </font>
    <font>
      <b/>
      <u/>
      <sz val="14"/>
      <name val="굴림체"/>
      <family val="3"/>
      <charset val="129"/>
    </font>
    <font>
      <sz val="9"/>
      <name val="굴림체"/>
      <family val="3"/>
      <charset val="129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0"/>
      <name val="Helv"/>
      <family val="2"/>
    </font>
    <font>
      <sz val="12"/>
      <name val="돋움체"/>
      <family val="3"/>
      <charset val="129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u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58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44"/>
      <name val="맑은 고딕"/>
      <family val="3"/>
      <charset val="129"/>
    </font>
    <font>
      <b/>
      <sz val="11"/>
      <color indexed="58"/>
      <name val="맑은 고딕"/>
      <family val="3"/>
      <charset val="129"/>
    </font>
    <font>
      <i/>
      <sz val="11"/>
      <color indexed="61"/>
      <name val="맑은 고딕"/>
      <family val="3"/>
      <charset val="129"/>
    </font>
    <font>
      <sz val="11"/>
      <color indexed="42"/>
      <name val="맑은 고딕"/>
      <family val="3"/>
      <charset val="129"/>
    </font>
    <font>
      <b/>
      <sz val="15"/>
      <color indexed="36"/>
      <name val="맑은 고딕"/>
      <family val="3"/>
      <charset val="129"/>
    </font>
    <font>
      <b/>
      <sz val="13"/>
      <color indexed="36"/>
      <name val="맑은 고딕"/>
      <family val="3"/>
      <charset val="129"/>
    </font>
    <font>
      <b/>
      <sz val="11"/>
      <color indexed="36"/>
      <name val="맑은 고딕"/>
      <family val="3"/>
      <charset val="129"/>
    </font>
    <font>
      <sz val="11"/>
      <color indexed="61"/>
      <name val="맑은 고딕"/>
      <family val="3"/>
      <charset val="129"/>
    </font>
    <font>
      <sz val="11"/>
      <color indexed="44"/>
      <name val="맑은 고딕"/>
      <family val="3"/>
      <charset val="129"/>
    </font>
    <font>
      <sz val="11"/>
      <color indexed="4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36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46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2"/>
      <name val="Arial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0"/>
      <color theme="1"/>
      <name val="휴먼새내기체"/>
      <family val="1"/>
      <charset val="129"/>
    </font>
    <font>
      <sz val="10"/>
      <color indexed="8"/>
      <name val="Arial"/>
      <family val="2"/>
    </font>
    <font>
      <sz val="11"/>
      <color rgb="FF000000"/>
      <name val="돋움"/>
      <family val="3"/>
      <charset val="129"/>
    </font>
  </fonts>
  <fills count="5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indexed="58"/>
      </patternFill>
    </fill>
    <fill>
      <patternFill patternType="solid">
        <fgColor indexed="11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25"/>
      </patternFill>
    </fill>
    <fill>
      <patternFill patternType="solid">
        <fgColor indexed="18"/>
      </patternFill>
    </fill>
    <fill>
      <patternFill patternType="solid">
        <fgColor indexed="60"/>
      </patternFill>
    </fill>
    <fill>
      <patternFill patternType="solid">
        <fgColor indexed="20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3"/>
      </patternFill>
    </fill>
    <fill>
      <patternFill patternType="solid">
        <fgColor indexed="8"/>
      </patternFill>
    </fill>
    <fill>
      <patternFill patternType="solid">
        <fgColor indexed="2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5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2F2F2"/>
        <bgColor indexed="64"/>
      </patternFill>
    </fill>
    <fill>
      <patternFill patternType="solid">
        <fgColor rgb="FFE4DFEC"/>
        <bgColor indexed="64"/>
      </patternFill>
    </fill>
  </fills>
  <borders count="9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0"/>
      </bottom>
      <diagonal/>
    </border>
    <border>
      <left/>
      <right/>
      <top/>
      <bottom style="thick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/>
      <top/>
      <bottom style="double">
        <color indexed="4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0"/>
      </top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711">
    <xf numFmtId="0" fontId="0" fillId="0" borderId="0"/>
    <xf numFmtId="0" fontId="22" fillId="0" borderId="0"/>
    <xf numFmtId="0" fontId="23" fillId="0" borderId="0">
      <alignment vertical="center"/>
    </xf>
    <xf numFmtId="0" fontId="20" fillId="0" borderId="0"/>
    <xf numFmtId="0" fontId="20" fillId="0" borderId="0">
      <alignment vertical="center"/>
    </xf>
    <xf numFmtId="0" fontId="21" fillId="0" borderId="0"/>
    <xf numFmtId="0" fontId="24" fillId="0" borderId="0"/>
    <xf numFmtId="38" fontId="25" fillId="3" borderId="0" applyNumberFormat="0" applyBorder="0" applyAlignment="0" applyProtection="0"/>
    <xf numFmtId="0" fontId="26" fillId="0" borderId="0">
      <alignment horizontal="left"/>
    </xf>
    <xf numFmtId="0" fontId="27" fillId="0" borderId="12" applyNumberFormat="0" applyAlignment="0" applyProtection="0">
      <alignment horizontal="left" vertical="center"/>
    </xf>
    <xf numFmtId="0" fontId="27" fillId="0" borderId="11">
      <alignment horizontal="left" vertical="center"/>
    </xf>
    <xf numFmtId="10" fontId="25" fillId="3" borderId="10" applyNumberFormat="0" applyBorder="0" applyAlignment="0" applyProtection="0"/>
    <xf numFmtId="0" fontId="28" fillId="0" borderId="1"/>
    <xf numFmtId="0" fontId="22" fillId="0" borderId="0"/>
    <xf numFmtId="10" fontId="21" fillId="0" borderId="0" applyFont="0" applyFill="0" applyBorder="0" applyAlignment="0" applyProtection="0"/>
    <xf numFmtId="0" fontId="28" fillId="0" borderId="0"/>
    <xf numFmtId="2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/>
    <xf numFmtId="0" fontId="33" fillId="0" borderId="0"/>
    <xf numFmtId="4" fontId="29" fillId="0" borderId="0" applyFont="0" applyFill="0" applyBorder="0" applyAlignment="0" applyProtection="0"/>
    <xf numFmtId="3" fontId="29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>
      <alignment vertical="center"/>
    </xf>
    <xf numFmtId="0" fontId="4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" fillId="0" borderId="0">
      <alignment vertical="center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9" fillId="0" borderId="13" applyNumberFormat="0" applyFont="0" applyFill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" fillId="0" borderId="0">
      <alignment vertical="center"/>
    </xf>
    <xf numFmtId="0" fontId="35" fillId="0" borderId="0">
      <alignment vertical="center"/>
    </xf>
    <xf numFmtId="0" fontId="20" fillId="0" borderId="0"/>
    <xf numFmtId="41" fontId="35" fillId="0" borderId="0" applyFont="0" applyFill="0" applyBorder="0" applyAlignment="0" applyProtection="0">
      <alignment vertical="center"/>
    </xf>
    <xf numFmtId="0" fontId="36" fillId="0" borderId="0">
      <alignment vertical="center"/>
    </xf>
    <xf numFmtId="9" fontId="36" fillId="0" borderId="0" applyFont="0" applyFill="0" applyBorder="0" applyAlignment="0" applyProtection="0">
      <alignment vertical="center"/>
    </xf>
    <xf numFmtId="0" fontId="23" fillId="0" borderId="0"/>
    <xf numFmtId="0" fontId="20" fillId="0" borderId="0"/>
    <xf numFmtId="0" fontId="54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4" fillId="17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4" fillId="21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7" fillId="15" borderId="76" applyNumberFormat="0" applyAlignment="0" applyProtection="0">
      <alignment vertical="center"/>
    </xf>
    <xf numFmtId="0" fontId="58" fillId="23" borderId="77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8" borderId="0" applyNumberFormat="0" applyBorder="0" applyAlignment="0" applyProtection="0">
      <alignment vertical="center"/>
    </xf>
    <xf numFmtId="0" fontId="61" fillId="0" borderId="78" applyNumberFormat="0" applyFill="0" applyAlignment="0" applyProtection="0">
      <alignment vertical="center"/>
    </xf>
    <xf numFmtId="0" fontId="62" fillId="0" borderId="79" applyNumberFormat="0" applyFill="0" applyAlignment="0" applyProtection="0">
      <alignment vertical="center"/>
    </xf>
    <xf numFmtId="0" fontId="63" fillId="0" borderId="80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22" borderId="76" applyNumberFormat="0" applyAlignment="0" applyProtection="0">
      <alignment vertical="center"/>
    </xf>
    <xf numFmtId="0" fontId="65" fillId="0" borderId="81" applyNumberFormat="0" applyFill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18" fillId="30" borderId="82" applyNumberFormat="0" applyFont="0" applyAlignment="0" applyProtection="0">
      <alignment vertical="center"/>
    </xf>
    <xf numFmtId="0" fontId="67" fillId="15" borderId="83" applyNumberFormat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84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23" fillId="5" borderId="14" applyNumberFormat="0" applyFont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2" fillId="0" borderId="0"/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1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2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5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6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9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16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7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3" fillId="38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27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9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16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0" fontId="74" fillId="41" borderId="0" applyNumberFormat="0" applyBorder="0" applyAlignment="0" applyProtection="0">
      <alignment vertical="center"/>
    </xf>
    <xf numFmtId="18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75" fillId="0" borderId="0"/>
    <xf numFmtId="0" fontId="21" fillId="0" borderId="0"/>
    <xf numFmtId="38" fontId="75" fillId="0" borderId="0" applyFont="0" applyFill="0" applyBorder="0" applyAlignment="0" applyProtection="0"/>
    <xf numFmtId="185" fontId="20" fillId="0" borderId="0"/>
    <xf numFmtId="185" fontId="20" fillId="0" borderId="0"/>
    <xf numFmtId="185" fontId="20" fillId="0" borderId="0"/>
    <xf numFmtId="186" fontId="20" fillId="0" borderId="0"/>
    <xf numFmtId="186" fontId="20" fillId="0" borderId="0"/>
    <xf numFmtId="186" fontId="20" fillId="0" borderId="0"/>
    <xf numFmtId="187" fontId="20" fillId="0" borderId="0"/>
    <xf numFmtId="187" fontId="20" fillId="0" borderId="0"/>
    <xf numFmtId="187" fontId="20" fillId="0" borderId="0"/>
    <xf numFmtId="0" fontId="76" fillId="0" borderId="0" applyNumberFormat="0" applyFill="0" applyBorder="0" applyAlignment="0" applyProtection="0"/>
    <xf numFmtId="188" fontId="20" fillId="0" borderId="0"/>
    <xf numFmtId="188" fontId="20" fillId="0" borderId="0"/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42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17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43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39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0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4" fillId="44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8" fillId="45" borderId="86" applyNumberFormat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79" fillId="32" borderId="0" applyNumberFormat="0" applyBorder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80" fillId="5" borderId="14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20" fillId="26" borderId="87" applyNumberFormat="0" applyFont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1" fillId="46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0" fontId="83" fillId="47" borderId="77" applyNumberFormat="0" applyAlignment="0" applyProtection="0">
      <alignment vertical="center"/>
    </xf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189" fontId="20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56" fillId="0" borderId="88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84" fillId="0" borderId="89" applyNumberFormat="0" applyFill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54" fillId="36" borderId="86" applyNumberFormat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5" fillId="0" borderId="90" applyNumberFormat="0" applyFill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7" fillId="0" borderId="91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92" applyNumberFormat="0" applyFill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89" fillId="33" borderId="0" applyNumberFormat="0" applyBorder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67" fillId="45" borderId="83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9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91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20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20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8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7">
    <xf numFmtId="0" fontId="0" fillId="0" borderId="0" xfId="0"/>
    <xf numFmtId="49" fontId="8" fillId="0" borderId="0" xfId="0" applyNumberFormat="1" applyFont="1" applyAlignment="1">
      <alignment vertical="top"/>
    </xf>
    <xf numFmtId="49" fontId="10" fillId="0" borderId="0" xfId="0" applyNumberFormat="1" applyFont="1" applyAlignment="1">
      <alignment vertical="top"/>
    </xf>
    <xf numFmtId="0" fontId="13" fillId="0" borderId="0" xfId="0" applyFont="1"/>
    <xf numFmtId="0" fontId="15" fillId="0" borderId="10" xfId="0" applyFont="1" applyBorder="1" applyAlignment="1"/>
    <xf numFmtId="0" fontId="15" fillId="2" borderId="10" xfId="0" applyFont="1" applyFill="1" applyBorder="1" applyAlignment="1">
      <alignment horizontal="center"/>
    </xf>
    <xf numFmtId="49" fontId="18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37" fillId="0" borderId="0" xfId="125" applyFont="1">
      <alignment vertical="center"/>
    </xf>
    <xf numFmtId="176" fontId="39" fillId="0" borderId="0" xfId="125" applyNumberFormat="1" applyFont="1">
      <alignment vertical="center"/>
    </xf>
    <xf numFmtId="0" fontId="39" fillId="0" borderId="0" xfId="125" applyFont="1">
      <alignment vertical="center"/>
    </xf>
    <xf numFmtId="0" fontId="40" fillId="6" borderId="15" xfId="125" applyFont="1" applyFill="1" applyBorder="1" applyAlignment="1">
      <alignment horizontal="center" vertical="center"/>
    </xf>
    <xf numFmtId="0" fontId="40" fillId="6" borderId="24" xfId="125" applyFont="1" applyFill="1" applyBorder="1" applyAlignment="1">
      <alignment horizontal="center" vertical="center"/>
    </xf>
    <xf numFmtId="0" fontId="40" fillId="6" borderId="34" xfId="125" applyFont="1" applyFill="1" applyBorder="1" applyAlignment="1">
      <alignment horizontal="center" vertical="center"/>
    </xf>
    <xf numFmtId="0" fontId="41" fillId="0" borderId="0" xfId="125" applyFont="1" applyAlignment="1">
      <alignment vertical="center"/>
    </xf>
    <xf numFmtId="0" fontId="39" fillId="0" borderId="0" xfId="125" applyFont="1" applyAlignment="1">
      <alignment horizontal="left" vertical="center"/>
    </xf>
    <xf numFmtId="0" fontId="42" fillId="0" borderId="0" xfId="125" applyFont="1" applyAlignment="1">
      <alignment horizontal="center" vertical="center"/>
    </xf>
    <xf numFmtId="0" fontId="43" fillId="0" borderId="0" xfId="125" applyFont="1" applyFill="1" applyAlignment="1">
      <alignment horizontal="left" vertical="center"/>
    </xf>
    <xf numFmtId="0" fontId="39" fillId="0" borderId="0" xfId="125" applyFont="1" applyFill="1" applyAlignment="1">
      <alignment horizontal="left" vertical="center"/>
    </xf>
    <xf numFmtId="176" fontId="39" fillId="0" borderId="0" xfId="125" applyNumberFormat="1" applyFont="1" applyFill="1">
      <alignment vertical="center"/>
    </xf>
    <xf numFmtId="0" fontId="42" fillId="0" borderId="0" xfId="125" applyFont="1" applyFill="1">
      <alignment vertical="center"/>
    </xf>
    <xf numFmtId="0" fontId="39" fillId="0" borderId="0" xfId="125" applyFont="1" applyFill="1">
      <alignment vertical="center"/>
    </xf>
    <xf numFmtId="176" fontId="44" fillId="6" borderId="32" xfId="125" applyNumberFormat="1" applyFont="1" applyFill="1" applyBorder="1" applyAlignment="1">
      <alignment horizontal="center" vertical="center"/>
    </xf>
    <xf numFmtId="0" fontId="44" fillId="6" borderId="32" xfId="125" applyFont="1" applyFill="1" applyBorder="1" applyAlignment="1">
      <alignment horizontal="center" vertical="center"/>
    </xf>
    <xf numFmtId="0" fontId="39" fillId="8" borderId="51" xfId="125" applyFont="1" applyFill="1" applyBorder="1" applyAlignment="1">
      <alignment horizontal="center" vertical="center"/>
    </xf>
    <xf numFmtId="0" fontId="41" fillId="9" borderId="10" xfId="125" applyFont="1" applyFill="1" applyBorder="1" applyAlignment="1">
      <alignment horizontal="center" vertical="center"/>
    </xf>
    <xf numFmtId="180" fontId="39" fillId="0" borderId="10" xfId="125" applyNumberFormat="1" applyFont="1" applyFill="1" applyBorder="1" applyAlignment="1">
      <alignment horizontal="center" vertical="center"/>
    </xf>
    <xf numFmtId="9" fontId="41" fillId="10" borderId="10" xfId="126" applyFont="1" applyFill="1" applyBorder="1" applyAlignment="1">
      <alignment horizontal="center" vertical="center"/>
    </xf>
    <xf numFmtId="180" fontId="41" fillId="11" borderId="10" xfId="125" applyNumberFormat="1" applyFont="1" applyFill="1" applyBorder="1" applyAlignment="1">
      <alignment horizontal="center" vertical="center"/>
    </xf>
    <xf numFmtId="0" fontId="41" fillId="12" borderId="41" xfId="125" applyFont="1" applyFill="1" applyBorder="1" applyAlignment="1">
      <alignment horizontal="center" vertical="center"/>
    </xf>
    <xf numFmtId="0" fontId="41" fillId="12" borderId="42" xfId="125" applyFont="1" applyFill="1" applyBorder="1" applyAlignment="1">
      <alignment horizontal="center" vertical="center"/>
    </xf>
    <xf numFmtId="180" fontId="41" fillId="12" borderId="42" xfId="125" applyNumberFormat="1" applyFont="1" applyFill="1" applyBorder="1" applyAlignment="1">
      <alignment horizontal="center" vertical="center"/>
    </xf>
    <xf numFmtId="9" fontId="41" fillId="10" borderId="42" xfId="126" applyFont="1" applyFill="1" applyBorder="1" applyAlignment="1">
      <alignment horizontal="center" vertical="center"/>
    </xf>
    <xf numFmtId="180" fontId="41" fillId="11" borderId="42" xfId="125" applyNumberFormat="1" applyFont="1" applyFill="1" applyBorder="1" applyAlignment="1">
      <alignment horizontal="center" vertical="center"/>
    </xf>
    <xf numFmtId="180" fontId="41" fillId="11" borderId="35" xfId="125" applyNumberFormat="1" applyFont="1" applyFill="1" applyBorder="1" applyAlignment="1">
      <alignment horizontal="center" vertical="center"/>
    </xf>
    <xf numFmtId="0" fontId="39" fillId="0" borderId="54" xfId="125" applyFont="1" applyBorder="1">
      <alignment vertical="center"/>
    </xf>
    <xf numFmtId="0" fontId="39" fillId="0" borderId="56" xfId="125" applyFont="1" applyBorder="1">
      <alignment vertical="center"/>
    </xf>
    <xf numFmtId="0" fontId="40" fillId="6" borderId="57" xfId="125" applyFont="1" applyFill="1" applyBorder="1" applyAlignment="1">
      <alignment horizontal="center" vertical="center"/>
    </xf>
    <xf numFmtId="176" fontId="40" fillId="6" borderId="58" xfId="125" applyNumberFormat="1" applyFont="1" applyFill="1" applyBorder="1" applyAlignment="1">
      <alignment horizontal="center" vertical="center"/>
    </xf>
    <xf numFmtId="0" fontId="40" fillId="6" borderId="32" xfId="125" applyFont="1" applyFill="1" applyBorder="1" applyAlignment="1">
      <alignment horizontal="center" vertical="center"/>
    </xf>
    <xf numFmtId="0" fontId="40" fillId="6" borderId="33" xfId="125" applyFont="1" applyFill="1" applyBorder="1" applyAlignment="1">
      <alignment horizontal="center" vertical="center"/>
    </xf>
    <xf numFmtId="181" fontId="40" fillId="7" borderId="57" xfId="125" applyNumberFormat="1" applyFont="1" applyFill="1" applyBorder="1" applyAlignment="1">
      <alignment horizontal="center" vertical="center"/>
    </xf>
    <xf numFmtId="176" fontId="40" fillId="7" borderId="58" xfId="125" applyNumberFormat="1" applyFont="1" applyFill="1" applyBorder="1" applyAlignment="1">
      <alignment horizontal="center" vertical="center"/>
    </xf>
    <xf numFmtId="176" fontId="40" fillId="7" borderId="59" xfId="125" applyNumberFormat="1" applyFont="1" applyFill="1" applyBorder="1" applyAlignment="1">
      <alignment horizontal="center" vertical="center"/>
    </xf>
    <xf numFmtId="0" fontId="39" fillId="0" borderId="60" xfId="125" applyFont="1" applyBorder="1" applyAlignment="1">
      <alignment horizontal="center" vertical="center"/>
    </xf>
    <xf numFmtId="0" fontId="39" fillId="0" borderId="10" xfId="125" applyFont="1" applyBorder="1" applyAlignment="1">
      <alignment horizontal="center" vertical="center"/>
    </xf>
    <xf numFmtId="179" fontId="39" fillId="0" borderId="10" xfId="126" applyNumberFormat="1" applyFont="1" applyBorder="1" applyAlignment="1">
      <alignment horizontal="center" vertical="center"/>
    </xf>
    <xf numFmtId="179" fontId="39" fillId="0" borderId="52" xfId="126" applyNumberFormat="1" applyFont="1" applyBorder="1" applyAlignment="1">
      <alignment horizontal="center" vertical="center"/>
    </xf>
    <xf numFmtId="0" fontId="39" fillId="0" borderId="52" xfId="125" applyFont="1" applyBorder="1" applyAlignment="1">
      <alignment horizontal="center" vertical="center"/>
    </xf>
    <xf numFmtId="0" fontId="39" fillId="0" borderId="61" xfId="125" applyFont="1" applyBorder="1">
      <alignment vertical="center"/>
    </xf>
    <xf numFmtId="181" fontId="40" fillId="7" borderId="62" xfId="125" applyNumberFormat="1" applyFont="1" applyFill="1" applyBorder="1" applyAlignment="1">
      <alignment horizontal="center" vertical="center"/>
    </xf>
    <xf numFmtId="176" fontId="40" fillId="7" borderId="63" xfId="125" applyNumberFormat="1" applyFont="1" applyFill="1" applyBorder="1" applyAlignment="1">
      <alignment horizontal="center" vertical="center"/>
    </xf>
    <xf numFmtId="176" fontId="40" fillId="7" borderId="64" xfId="125" applyNumberFormat="1" applyFont="1" applyFill="1" applyBorder="1" applyAlignment="1">
      <alignment horizontal="center" vertical="center"/>
    </xf>
    <xf numFmtId="0" fontId="39" fillId="0" borderId="41" xfId="125" applyFont="1" applyBorder="1" applyAlignment="1">
      <alignment horizontal="center" vertical="center"/>
    </xf>
    <xf numFmtId="0" fontId="39" fillId="0" borderId="42" xfId="125" applyFont="1" applyBorder="1" applyAlignment="1">
      <alignment horizontal="center" vertical="center"/>
    </xf>
    <xf numFmtId="179" fontId="39" fillId="0" borderId="42" xfId="126" applyNumberFormat="1" applyFont="1" applyBorder="1" applyAlignment="1">
      <alignment horizontal="center" vertical="center"/>
    </xf>
    <xf numFmtId="179" fontId="39" fillId="0" borderId="43" xfId="126" applyNumberFormat="1" applyFont="1" applyBorder="1" applyAlignment="1">
      <alignment horizontal="center" vertical="center"/>
    </xf>
    <xf numFmtId="0" fontId="39" fillId="0" borderId="43" xfId="125" applyFont="1" applyBorder="1" applyAlignment="1">
      <alignment horizontal="center" vertical="center"/>
    </xf>
    <xf numFmtId="0" fontId="45" fillId="0" borderId="0" xfId="73" applyFont="1" applyBorder="1" applyAlignment="1">
      <alignment vertical="center"/>
    </xf>
    <xf numFmtId="0" fontId="20" fillId="0" borderId="0" xfId="73" applyAlignment="1">
      <alignment vertical="center"/>
    </xf>
    <xf numFmtId="0" fontId="46" fillId="0" borderId="0" xfId="73" applyFont="1" applyBorder="1" applyAlignment="1">
      <alignment vertical="center"/>
    </xf>
    <xf numFmtId="14" fontId="40" fillId="6" borderId="32" xfId="125" applyNumberFormat="1" applyFont="1" applyFill="1" applyBorder="1" applyAlignment="1">
      <alignment horizontal="center" vertical="center"/>
    </xf>
    <xf numFmtId="0" fontId="39" fillId="8" borderId="51" xfId="125" applyFont="1" applyFill="1" applyBorder="1" applyAlignment="1">
      <alignment horizontal="left" vertical="center"/>
    </xf>
    <xf numFmtId="14" fontId="47" fillId="13" borderId="51" xfId="125" applyNumberFormat="1" applyFont="1" applyFill="1" applyBorder="1" applyAlignment="1">
      <alignment horizontal="center" vertical="center"/>
    </xf>
    <xf numFmtId="0" fontId="39" fillId="10" borderId="51" xfId="125" applyFont="1" applyFill="1" applyBorder="1" applyAlignment="1">
      <alignment horizontal="center" vertical="center"/>
    </xf>
    <xf numFmtId="182" fontId="39" fillId="10" borderId="51" xfId="125" applyNumberFormat="1" applyFont="1" applyFill="1" applyBorder="1" applyAlignment="1">
      <alignment horizontal="center" vertical="center"/>
    </xf>
    <xf numFmtId="0" fontId="39" fillId="11" borderId="51" xfId="125" applyFont="1" applyFill="1" applyBorder="1" applyAlignment="1">
      <alignment horizontal="center" vertical="center"/>
    </xf>
    <xf numFmtId="182" fontId="39" fillId="11" borderId="51" xfId="125" applyNumberFormat="1" applyFont="1" applyFill="1" applyBorder="1" applyAlignment="1">
      <alignment horizontal="center" vertical="center"/>
    </xf>
    <xf numFmtId="0" fontId="39" fillId="0" borderId="51" xfId="125" applyFont="1" applyBorder="1" applyAlignment="1">
      <alignment horizontal="center" vertical="center"/>
    </xf>
    <xf numFmtId="0" fontId="39" fillId="0" borderId="0" xfId="125" applyFont="1" applyAlignment="1">
      <alignment horizontal="center" vertical="center"/>
    </xf>
    <xf numFmtId="14" fontId="39" fillId="0" borderId="0" xfId="125" applyNumberFormat="1" applyFont="1" applyAlignment="1">
      <alignment horizontal="center" vertical="center"/>
    </xf>
    <xf numFmtId="0" fontId="49" fillId="0" borderId="0" xfId="127" applyFont="1"/>
    <xf numFmtId="0" fontId="50" fillId="0" borderId="0" xfId="127" applyFont="1"/>
    <xf numFmtId="0" fontId="50" fillId="0" borderId="0" xfId="128" applyFont="1" applyAlignment="1">
      <alignment vertical="center"/>
    </xf>
    <xf numFmtId="0" fontId="51" fillId="14" borderId="10" xfId="127" applyFont="1" applyFill="1" applyBorder="1" applyAlignment="1">
      <alignment horizontal="center" vertical="center" wrapText="1"/>
    </xf>
    <xf numFmtId="0" fontId="51" fillId="0" borderId="10" xfId="127" applyFont="1" applyBorder="1" applyAlignment="1">
      <alignment horizontal="center" vertical="center" wrapText="1"/>
    </xf>
    <xf numFmtId="0" fontId="51" fillId="0" borderId="10" xfId="127" applyFont="1" applyBorder="1" applyAlignment="1">
      <alignment vertical="center" wrapText="1"/>
    </xf>
    <xf numFmtId="0" fontId="53" fillId="0" borderId="10" xfId="127" applyFont="1" applyBorder="1" applyAlignment="1">
      <alignment vertical="center" wrapText="1"/>
    </xf>
    <xf numFmtId="0" fontId="53" fillId="0" borderId="10" xfId="128" applyFont="1" applyBorder="1" applyAlignment="1">
      <alignment vertical="center"/>
    </xf>
    <xf numFmtId="0" fontId="53" fillId="0" borderId="0" xfId="127" applyFont="1"/>
    <xf numFmtId="0" fontId="53" fillId="0" borderId="0" xfId="127" applyFont="1" applyAlignment="1">
      <alignment vertical="center"/>
    </xf>
    <xf numFmtId="0" fontId="39" fillId="8" borderId="85" xfId="125" applyFont="1" applyFill="1" applyBorder="1" applyAlignment="1">
      <alignment horizontal="center" vertical="center"/>
    </xf>
    <xf numFmtId="0" fontId="39" fillId="8" borderId="85" xfId="125" applyFont="1" applyFill="1" applyBorder="1" applyAlignment="1">
      <alignment horizontal="left" vertical="center"/>
    </xf>
    <xf numFmtId="14" fontId="47" fillId="13" borderId="85" xfId="125" applyNumberFormat="1" applyFont="1" applyFill="1" applyBorder="1" applyAlignment="1">
      <alignment horizontal="center" vertical="center"/>
    </xf>
    <xf numFmtId="0" fontId="39" fillId="10" borderId="85" xfId="125" applyFont="1" applyFill="1" applyBorder="1" applyAlignment="1">
      <alignment horizontal="center" vertical="center"/>
    </xf>
    <xf numFmtId="182" fontId="39" fillId="10" borderId="85" xfId="125" applyNumberFormat="1" applyFont="1" applyFill="1" applyBorder="1" applyAlignment="1">
      <alignment horizontal="center" vertical="center"/>
    </xf>
    <xf numFmtId="0" fontId="39" fillId="11" borderId="85" xfId="125" applyFont="1" applyFill="1" applyBorder="1" applyAlignment="1">
      <alignment horizontal="center" vertical="center"/>
    </xf>
    <xf numFmtId="182" fontId="39" fillId="11" borderId="85" xfId="125" applyNumberFormat="1" applyFont="1" applyFill="1" applyBorder="1" applyAlignment="1">
      <alignment horizontal="center" vertical="center"/>
    </xf>
    <xf numFmtId="0" fontId="39" fillId="0" borderId="85" xfId="125" applyFont="1" applyBorder="1" applyAlignment="1">
      <alignment horizontal="center" vertical="center"/>
    </xf>
    <xf numFmtId="0" fontId="39" fillId="0" borderId="93" xfId="125" applyFont="1" applyBorder="1">
      <alignment vertical="center"/>
    </xf>
    <xf numFmtId="0" fontId="39" fillId="0" borderId="51" xfId="125" applyFont="1" applyBorder="1">
      <alignment vertical="center"/>
    </xf>
    <xf numFmtId="0" fontId="39" fillId="0" borderId="94" xfId="125" applyFont="1" applyBorder="1">
      <alignment vertical="center"/>
    </xf>
    <xf numFmtId="0" fontId="39" fillId="0" borderId="10" xfId="125" applyFont="1" applyBorder="1">
      <alignment vertical="center"/>
    </xf>
    <xf numFmtId="0" fontId="39" fillId="48" borderId="94" xfId="125" applyFont="1" applyFill="1" applyBorder="1" applyAlignment="1">
      <alignment horizontal="center" vertical="center"/>
    </xf>
    <xf numFmtId="0" fontId="39" fillId="48" borderId="94" xfId="125" applyFont="1" applyFill="1" applyBorder="1" applyAlignment="1">
      <alignment horizontal="left" vertical="center"/>
    </xf>
    <xf numFmtId="0" fontId="39" fillId="48" borderId="95" xfId="125" applyFont="1" applyFill="1" applyBorder="1" applyAlignment="1">
      <alignment horizontal="center" vertical="center"/>
    </xf>
    <xf numFmtId="0" fontId="39" fillId="48" borderId="10" xfId="125" applyFont="1" applyFill="1" applyBorder="1">
      <alignment vertical="center"/>
    </xf>
    <xf numFmtId="0" fontId="39" fillId="48" borderId="10" xfId="125" applyFont="1" applyFill="1" applyBorder="1" applyAlignment="1">
      <alignment horizontal="left" vertical="center"/>
    </xf>
    <xf numFmtId="0" fontId="39" fillId="48" borderId="10" xfId="125" applyFont="1" applyFill="1" applyBorder="1" applyAlignment="1">
      <alignment horizontal="center" vertical="center"/>
    </xf>
    <xf numFmtId="0" fontId="39" fillId="48" borderId="95" xfId="125" applyFont="1" applyFill="1" applyBorder="1">
      <alignment vertical="center"/>
    </xf>
    <xf numFmtId="0" fontId="39" fillId="48" borderId="95" xfId="125" applyFont="1" applyFill="1" applyBorder="1" applyAlignment="1">
      <alignment horizontal="left" vertical="center"/>
    </xf>
    <xf numFmtId="0" fontId="39" fillId="8" borderId="10" xfId="125" applyFont="1" applyFill="1" applyBorder="1" applyAlignment="1">
      <alignment horizontal="left" vertical="center"/>
    </xf>
    <xf numFmtId="0" fontId="39" fillId="8" borderId="10" xfId="125" applyFont="1" applyFill="1" applyBorder="1" applyAlignment="1">
      <alignment horizontal="left" vertical="center" wrapText="1"/>
    </xf>
    <xf numFmtId="182" fontId="39" fillId="49" borderId="51" xfId="125" applyNumberFormat="1" applyFont="1" applyFill="1" applyBorder="1" applyAlignment="1">
      <alignment horizontal="center" vertical="center"/>
    </xf>
    <xf numFmtId="0" fontId="39" fillId="49" borderId="94" xfId="125" applyFont="1" applyFill="1" applyBorder="1" applyAlignment="1">
      <alignment horizontal="center" vertical="center"/>
    </xf>
    <xf numFmtId="0" fontId="39" fillId="49" borderId="51" xfId="125" applyFont="1" applyFill="1" applyBorder="1" applyAlignment="1">
      <alignment horizontal="center" vertical="center"/>
    </xf>
    <xf numFmtId="0" fontId="39" fillId="49" borderId="10" xfId="125" applyFont="1" applyFill="1" applyBorder="1" applyAlignment="1">
      <alignment horizontal="center" vertical="center"/>
    </xf>
    <xf numFmtId="182" fontId="39" fillId="49" borderId="94" xfId="125" applyNumberFormat="1" applyFont="1" applyFill="1" applyBorder="1" applyAlignment="1">
      <alignment horizontal="center" vertical="center"/>
    </xf>
    <xf numFmtId="14" fontId="39" fillId="49" borderId="10" xfId="125" applyNumberFormat="1" applyFont="1" applyFill="1" applyBorder="1" applyAlignment="1">
      <alignment horizontal="center" vertical="center"/>
    </xf>
    <xf numFmtId="14" fontId="39" fillId="49" borderId="95" xfId="125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horizontal="center" vertical="top"/>
    </xf>
    <xf numFmtId="49" fontId="12" fillId="0" borderId="0" xfId="0" applyNumberFormat="1" applyFont="1" applyBorder="1" applyAlignment="1">
      <alignment horizontal="center" vertical="top"/>
    </xf>
    <xf numFmtId="49" fontId="11" fillId="0" borderId="0" xfId="0" applyNumberFormat="1" applyFont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top"/>
    </xf>
    <xf numFmtId="49" fontId="8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 vertical="top"/>
    </xf>
    <xf numFmtId="0" fontId="19" fillId="0" borderId="3" xfId="0" applyFont="1" applyBorder="1" applyAlignment="1">
      <alignment horizontal="left" vertical="top" wrapText="1"/>
    </xf>
    <xf numFmtId="0" fontId="19" fillId="0" borderId="3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49" fontId="18" fillId="0" borderId="10" xfId="0" applyNumberFormat="1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2" borderId="10" xfId="0" applyFont="1" applyFill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40" fillId="6" borderId="58" xfId="125" applyFont="1" applyFill="1" applyBorder="1" applyAlignment="1">
      <alignment horizontal="center" vertical="center"/>
    </xf>
    <xf numFmtId="0" fontId="40" fillId="6" borderId="59" xfId="125" applyFont="1" applyFill="1" applyBorder="1" applyAlignment="1">
      <alignment horizontal="center" vertical="center"/>
    </xf>
    <xf numFmtId="0" fontId="40" fillId="6" borderId="55" xfId="125" applyFont="1" applyFill="1" applyBorder="1" applyAlignment="1">
      <alignment horizontal="center" vertical="center"/>
    </xf>
    <xf numFmtId="0" fontId="40" fillId="6" borderId="22" xfId="125" applyFont="1" applyFill="1" applyBorder="1" applyAlignment="1">
      <alignment horizontal="center" vertical="center"/>
    </xf>
    <xf numFmtId="0" fontId="40" fillId="6" borderId="23" xfId="125" applyFont="1" applyFill="1" applyBorder="1" applyAlignment="1">
      <alignment horizontal="center" vertical="center"/>
    </xf>
    <xf numFmtId="0" fontId="40" fillId="6" borderId="44" xfId="125" applyFont="1" applyFill="1" applyBorder="1" applyAlignment="1">
      <alignment horizontal="center" vertical="center"/>
    </xf>
    <xf numFmtId="0" fontId="40" fillId="6" borderId="45" xfId="125" applyFont="1" applyFill="1" applyBorder="1" applyAlignment="1">
      <alignment horizontal="center" vertical="center"/>
    </xf>
    <xf numFmtId="0" fontId="40" fillId="6" borderId="57" xfId="125" applyFont="1" applyFill="1" applyBorder="1" applyAlignment="1">
      <alignment horizontal="center" vertical="center"/>
    </xf>
    <xf numFmtId="0" fontId="44" fillId="6" borderId="44" xfId="125" applyFont="1" applyFill="1" applyBorder="1" applyAlignment="1">
      <alignment horizontal="center" vertical="center"/>
    </xf>
    <xf numFmtId="0" fontId="44" fillId="6" borderId="31" xfId="125" applyFont="1" applyFill="1" applyBorder="1" applyAlignment="1">
      <alignment horizontal="center" vertical="center"/>
    </xf>
    <xf numFmtId="0" fontId="44" fillId="6" borderId="45" xfId="125" applyFont="1" applyFill="1" applyBorder="1" applyAlignment="1">
      <alignment horizontal="center" vertical="center"/>
    </xf>
    <xf numFmtId="0" fontId="44" fillId="6" borderId="32" xfId="125" applyFont="1" applyFill="1" applyBorder="1" applyAlignment="1">
      <alignment horizontal="center" vertical="center"/>
    </xf>
    <xf numFmtId="176" fontId="44" fillId="6" borderId="45" xfId="125" applyNumberFormat="1" applyFont="1" applyFill="1" applyBorder="1" applyAlignment="1">
      <alignment horizontal="center" vertical="center"/>
    </xf>
    <xf numFmtId="0" fontId="44" fillId="6" borderId="46" xfId="125" applyFont="1" applyFill="1" applyBorder="1" applyAlignment="1">
      <alignment horizontal="center" vertical="center"/>
    </xf>
    <xf numFmtId="0" fontId="44" fillId="6" borderId="47" xfId="125" applyFont="1" applyFill="1" applyBorder="1" applyAlignment="1">
      <alignment horizontal="center" vertical="center"/>
    </xf>
    <xf numFmtId="0" fontId="44" fillId="6" borderId="48" xfId="125" applyFont="1" applyFill="1" applyBorder="1" applyAlignment="1">
      <alignment horizontal="center" vertical="center"/>
    </xf>
    <xf numFmtId="0" fontId="44" fillId="6" borderId="49" xfId="125" applyFont="1" applyFill="1" applyBorder="1" applyAlignment="1">
      <alignment horizontal="center" vertical="center"/>
    </xf>
    <xf numFmtId="0" fontId="44" fillId="6" borderId="0" xfId="125" applyFont="1" applyFill="1" applyBorder="1" applyAlignment="1">
      <alignment horizontal="center" vertical="center"/>
    </xf>
    <xf numFmtId="0" fontId="44" fillId="6" borderId="50" xfId="125" applyFont="1" applyFill="1" applyBorder="1" applyAlignment="1">
      <alignment horizontal="center" vertical="center"/>
    </xf>
    <xf numFmtId="9" fontId="41" fillId="0" borderId="10" xfId="126" applyFont="1" applyFill="1" applyBorder="1" applyAlignment="1">
      <alignment horizontal="center" vertical="center"/>
    </xf>
    <xf numFmtId="9" fontId="41" fillId="0" borderId="52" xfId="126" applyFont="1" applyFill="1" applyBorder="1" applyAlignment="1">
      <alignment horizontal="center" vertical="center"/>
    </xf>
    <xf numFmtId="9" fontId="39" fillId="0" borderId="10" xfId="126" applyFont="1" applyFill="1" applyBorder="1" applyAlignment="1">
      <alignment vertical="center"/>
    </xf>
    <xf numFmtId="9" fontId="39" fillId="0" borderId="52" xfId="126" applyFont="1" applyFill="1" applyBorder="1" applyAlignment="1">
      <alignment vertical="center"/>
    </xf>
    <xf numFmtId="9" fontId="41" fillId="0" borderId="10" xfId="126" applyFont="1" applyFill="1" applyBorder="1" applyAlignment="1">
      <alignment vertical="center"/>
    </xf>
    <xf numFmtId="9" fontId="41" fillId="0" borderId="52" xfId="126" applyFont="1" applyFill="1" applyBorder="1" applyAlignment="1">
      <alignment vertical="center"/>
    </xf>
    <xf numFmtId="9" fontId="41" fillId="0" borderId="35" xfId="126" applyFont="1" applyFill="1" applyBorder="1" applyAlignment="1">
      <alignment vertical="center"/>
    </xf>
    <xf numFmtId="9" fontId="41" fillId="0" borderId="53" xfId="126" applyFont="1" applyFill="1" applyBorder="1" applyAlignment="1">
      <alignment vertical="center"/>
    </xf>
    <xf numFmtId="9" fontId="41" fillId="0" borderId="40" xfId="126" applyFont="1" applyFill="1" applyBorder="1" applyAlignment="1">
      <alignment vertical="center"/>
    </xf>
    <xf numFmtId="0" fontId="39" fillId="0" borderId="41" xfId="125" applyFont="1" applyBorder="1" applyAlignment="1">
      <alignment horizontal="center" vertical="center"/>
    </xf>
    <xf numFmtId="0" fontId="39" fillId="0" borderId="42" xfId="125" applyFont="1" applyBorder="1" applyAlignment="1">
      <alignment horizontal="center" vertical="center"/>
    </xf>
    <xf numFmtId="0" fontId="39" fillId="0" borderId="43" xfId="125" applyFont="1" applyBorder="1" applyAlignment="1">
      <alignment horizontal="center" vertical="center"/>
    </xf>
    <xf numFmtId="0" fontId="40" fillId="7" borderId="32" xfId="125" applyFont="1" applyFill="1" applyBorder="1" applyAlignment="1">
      <alignment horizontal="center" vertical="center"/>
    </xf>
    <xf numFmtId="0" fontId="40" fillId="7" borderId="33" xfId="125" applyFont="1" applyFill="1" applyBorder="1" applyAlignment="1">
      <alignment horizontal="center" vertical="center"/>
    </xf>
    <xf numFmtId="177" fontId="39" fillId="0" borderId="35" xfId="126" applyNumberFormat="1" applyFont="1" applyBorder="1" applyAlignment="1">
      <alignment horizontal="center" vertical="center"/>
    </xf>
    <xf numFmtId="177" fontId="39" fillId="0" borderId="36" xfId="126" applyNumberFormat="1" applyFont="1" applyBorder="1" applyAlignment="1">
      <alignment horizontal="center" vertical="center"/>
    </xf>
    <xf numFmtId="0" fontId="40" fillId="6" borderId="37" xfId="125" applyFont="1" applyFill="1" applyBorder="1" applyAlignment="1">
      <alignment horizontal="center" vertical="center"/>
    </xf>
    <xf numFmtId="0" fontId="40" fillId="6" borderId="38" xfId="125" applyFont="1" applyFill="1" applyBorder="1" applyAlignment="1">
      <alignment horizontal="center" vertical="center"/>
    </xf>
    <xf numFmtId="179" fontId="39" fillId="0" borderId="35" xfId="126" applyNumberFormat="1" applyFont="1" applyBorder="1" applyAlignment="1">
      <alignment horizontal="center" vertical="center"/>
    </xf>
    <xf numFmtId="179" fontId="39" fillId="0" borderId="36" xfId="126" applyNumberFormat="1" applyFont="1" applyBorder="1" applyAlignment="1">
      <alignment horizontal="center" vertical="center"/>
    </xf>
    <xf numFmtId="0" fontId="40" fillId="6" borderId="39" xfId="125" applyFont="1" applyFill="1" applyBorder="1" applyAlignment="1">
      <alignment horizontal="center" vertical="center"/>
    </xf>
    <xf numFmtId="179" fontId="39" fillId="0" borderId="40" xfId="126" applyNumberFormat="1" applyFont="1" applyBorder="1" applyAlignment="1">
      <alignment horizontal="center" vertical="center"/>
    </xf>
    <xf numFmtId="0" fontId="40" fillId="7" borderId="31" xfId="125" applyFont="1" applyFill="1" applyBorder="1" applyAlignment="1">
      <alignment horizontal="center" vertical="center"/>
    </xf>
    <xf numFmtId="177" fontId="39" fillId="0" borderId="16" xfId="125" applyNumberFormat="1" applyFont="1" applyBorder="1" applyAlignment="1">
      <alignment horizontal="center" vertical="center"/>
    </xf>
    <xf numFmtId="177" fontId="39" fillId="0" borderId="17" xfId="125" applyNumberFormat="1" applyFont="1" applyBorder="1" applyAlignment="1">
      <alignment horizontal="center" vertical="center"/>
    </xf>
    <xf numFmtId="0" fontId="40" fillId="6" borderId="18" xfId="125" applyFont="1" applyFill="1" applyBorder="1" applyAlignment="1">
      <alignment horizontal="center" vertical="center"/>
    </xf>
    <xf numFmtId="0" fontId="40" fillId="6" borderId="19" xfId="125" applyFont="1" applyFill="1" applyBorder="1" applyAlignment="1">
      <alignment horizontal="center" vertical="center"/>
    </xf>
    <xf numFmtId="178" fontId="39" fillId="0" borderId="16" xfId="125" applyNumberFormat="1" applyFont="1" applyBorder="1" applyAlignment="1">
      <alignment horizontal="center" vertical="center"/>
    </xf>
    <xf numFmtId="178" fontId="39" fillId="0" borderId="17" xfId="125" applyNumberFormat="1" applyFont="1" applyBorder="1" applyAlignment="1">
      <alignment horizontal="center" vertical="center"/>
    </xf>
    <xf numFmtId="0" fontId="40" fillId="6" borderId="20" xfId="125" applyFont="1" applyFill="1" applyBorder="1" applyAlignment="1">
      <alignment horizontal="center" vertical="center"/>
    </xf>
    <xf numFmtId="178" fontId="39" fillId="0" borderId="21" xfId="125" applyNumberFormat="1" applyFont="1" applyBorder="1" applyAlignment="1">
      <alignment horizontal="center" vertical="center"/>
    </xf>
    <xf numFmtId="177" fontId="39" fillId="0" borderId="25" xfId="125" applyNumberFormat="1" applyFont="1" applyBorder="1" applyAlignment="1">
      <alignment horizontal="center" vertical="center"/>
    </xf>
    <xf numFmtId="177" fontId="39" fillId="0" borderId="26" xfId="125" applyNumberFormat="1" applyFont="1" applyBorder="1" applyAlignment="1">
      <alignment horizontal="center" vertical="center"/>
    </xf>
    <xf numFmtId="0" fontId="40" fillId="6" borderId="27" xfId="125" applyFont="1" applyFill="1" applyBorder="1" applyAlignment="1">
      <alignment horizontal="center" vertical="center"/>
    </xf>
    <xf numFmtId="0" fontId="40" fillId="6" borderId="28" xfId="125" applyFont="1" applyFill="1" applyBorder="1" applyAlignment="1">
      <alignment horizontal="center" vertical="center"/>
    </xf>
    <xf numFmtId="178" fontId="39" fillId="0" borderId="25" xfId="125" applyNumberFormat="1" applyFont="1" applyBorder="1" applyAlignment="1">
      <alignment horizontal="center" vertical="center"/>
    </xf>
    <xf numFmtId="178" fontId="39" fillId="0" borderId="26" xfId="125" applyNumberFormat="1" applyFont="1" applyBorder="1" applyAlignment="1">
      <alignment horizontal="center" vertical="center"/>
    </xf>
    <xf numFmtId="0" fontId="40" fillId="6" borderId="29" xfId="125" applyFont="1" applyFill="1" applyBorder="1" applyAlignment="1">
      <alignment horizontal="center" vertical="center"/>
    </xf>
    <xf numFmtId="178" fontId="39" fillId="0" borderId="30" xfId="125" applyNumberFormat="1" applyFont="1" applyBorder="1" applyAlignment="1">
      <alignment horizontal="center" vertical="center"/>
    </xf>
    <xf numFmtId="0" fontId="40" fillId="6" borderId="69" xfId="125" applyFont="1" applyFill="1" applyBorder="1" applyAlignment="1">
      <alignment horizontal="center" vertical="center" wrapText="1"/>
    </xf>
    <xf numFmtId="0" fontId="40" fillId="6" borderId="70" xfId="125" applyFont="1" applyFill="1" applyBorder="1" applyAlignment="1">
      <alignment horizontal="center" vertical="center" wrapText="1"/>
    </xf>
    <xf numFmtId="0" fontId="40" fillId="6" borderId="73" xfId="125" applyFont="1" applyFill="1" applyBorder="1" applyAlignment="1">
      <alignment horizontal="center" vertical="center" wrapText="1"/>
    </xf>
    <xf numFmtId="0" fontId="40" fillId="6" borderId="74" xfId="125" applyFont="1" applyFill="1" applyBorder="1" applyAlignment="1">
      <alignment horizontal="center" vertical="center" wrapText="1"/>
    </xf>
    <xf numFmtId="14" fontId="40" fillId="6" borderId="66" xfId="125" applyNumberFormat="1" applyFont="1" applyFill="1" applyBorder="1" applyAlignment="1">
      <alignment horizontal="center" vertical="center"/>
    </xf>
    <xf numFmtId="14" fontId="40" fillId="6" borderId="32" xfId="125" applyNumberFormat="1" applyFont="1" applyFill="1" applyBorder="1" applyAlignment="1">
      <alignment horizontal="center" vertical="center"/>
    </xf>
    <xf numFmtId="0" fontId="40" fillId="6" borderId="66" xfId="125" applyFont="1" applyFill="1" applyBorder="1" applyAlignment="1">
      <alignment horizontal="center" vertical="center"/>
    </xf>
    <xf numFmtId="0" fontId="40" fillId="6" borderId="71" xfId="125" applyFont="1" applyFill="1" applyBorder="1" applyAlignment="1">
      <alignment horizontal="center" vertical="center"/>
    </xf>
    <xf numFmtId="0" fontId="40" fillId="6" borderId="75" xfId="125" applyFont="1" applyFill="1" applyBorder="1" applyAlignment="1">
      <alignment horizontal="center" vertical="center"/>
    </xf>
    <xf numFmtId="0" fontId="45" fillId="0" borderId="10" xfId="73" applyNumberFormat="1" applyFont="1" applyBorder="1" applyAlignment="1">
      <alignment horizontal="center" vertical="center"/>
    </xf>
    <xf numFmtId="0" fontId="46" fillId="0" borderId="10" xfId="73" applyFont="1" applyBorder="1" applyAlignment="1">
      <alignment horizontal="center" vertical="center"/>
    </xf>
    <xf numFmtId="0" fontId="46" fillId="0" borderId="10" xfId="73" applyFont="1" applyBorder="1" applyAlignment="1">
      <alignment vertical="center"/>
    </xf>
    <xf numFmtId="0" fontId="40" fillId="6" borderId="65" xfId="125" applyFont="1" applyFill="1" applyBorder="1" applyAlignment="1">
      <alignment horizontal="center" vertical="center"/>
    </xf>
    <xf numFmtId="0" fontId="40" fillId="6" borderId="72" xfId="125" applyFont="1" applyFill="1" applyBorder="1" applyAlignment="1">
      <alignment horizontal="center" vertical="center"/>
    </xf>
    <xf numFmtId="0" fontId="40" fillId="6" borderId="67" xfId="125" applyFont="1" applyFill="1" applyBorder="1" applyAlignment="1">
      <alignment horizontal="center" vertical="center"/>
    </xf>
    <xf numFmtId="0" fontId="40" fillId="6" borderId="68" xfId="125" applyFont="1" applyFill="1" applyBorder="1" applyAlignment="1">
      <alignment horizontal="center" vertical="center"/>
    </xf>
  </cellXfs>
  <cellStyles count="2711">
    <cellStyle name="%" xfId="5"/>
    <cellStyle name="20% - Accent1" xfId="129"/>
    <cellStyle name="20% - Accent2" xfId="130"/>
    <cellStyle name="20% - Accent3" xfId="131"/>
    <cellStyle name="20% - Accent4" xfId="132"/>
    <cellStyle name="20% - Accent5" xfId="133"/>
    <cellStyle name="20% - Accent6" xfId="134"/>
    <cellStyle name="20% - 강조색1 10" xfId="299"/>
    <cellStyle name="20% - 강조색1 11" xfId="300"/>
    <cellStyle name="20% - 강조색1 12" xfId="301"/>
    <cellStyle name="20% - 강조색1 13" xfId="302"/>
    <cellStyle name="20% - 강조색1 14" xfId="303"/>
    <cellStyle name="20% - 강조색1 2" xfId="304"/>
    <cellStyle name="20% - 강조색1 2 2" xfId="305"/>
    <cellStyle name="20% - 강조색1 2 3" xfId="306"/>
    <cellStyle name="20% - 강조색1 2 4" xfId="307"/>
    <cellStyle name="20% - 강조색1 2 5" xfId="308"/>
    <cellStyle name="20% - 강조색1 2 6" xfId="309"/>
    <cellStyle name="20% - 강조색1 2 7" xfId="310"/>
    <cellStyle name="20% - 강조색1 3" xfId="311"/>
    <cellStyle name="20% - 강조색1 3 2" xfId="312"/>
    <cellStyle name="20% - 강조색1 3 3" xfId="313"/>
    <cellStyle name="20% - 강조색1 3 4" xfId="314"/>
    <cellStyle name="20% - 강조색1 3 5" xfId="315"/>
    <cellStyle name="20% - 강조색1 3 6" xfId="316"/>
    <cellStyle name="20% - 강조색1 3 7" xfId="317"/>
    <cellStyle name="20% - 강조색1 4" xfId="318"/>
    <cellStyle name="20% - 강조색1 4 2" xfId="319"/>
    <cellStyle name="20% - 강조색1 4 3" xfId="320"/>
    <cellStyle name="20% - 강조색1 4 4" xfId="321"/>
    <cellStyle name="20% - 강조색1 4 5" xfId="322"/>
    <cellStyle name="20% - 강조색1 4 6" xfId="323"/>
    <cellStyle name="20% - 강조색1 4 7" xfId="324"/>
    <cellStyle name="20% - 강조색1 5" xfId="325"/>
    <cellStyle name="20% - 강조색1 5 2" xfId="326"/>
    <cellStyle name="20% - 강조색1 5 3" xfId="327"/>
    <cellStyle name="20% - 강조색1 5 4" xfId="328"/>
    <cellStyle name="20% - 강조색1 5 5" xfId="329"/>
    <cellStyle name="20% - 강조색1 5 6" xfId="330"/>
    <cellStyle name="20% - 강조색1 5 7" xfId="331"/>
    <cellStyle name="20% - 강조색1 6" xfId="332"/>
    <cellStyle name="20% - 강조색1 6 2" xfId="333"/>
    <cellStyle name="20% - 강조색1 6 3" xfId="334"/>
    <cellStyle name="20% - 강조색1 6 4" xfId="335"/>
    <cellStyle name="20% - 강조색1 6 5" xfId="336"/>
    <cellStyle name="20% - 강조색1 6 6" xfId="337"/>
    <cellStyle name="20% - 강조색1 6 7" xfId="338"/>
    <cellStyle name="20% - 강조색1 7" xfId="339"/>
    <cellStyle name="20% - 강조색1 7 2" xfId="340"/>
    <cellStyle name="20% - 강조색1 7 3" xfId="341"/>
    <cellStyle name="20% - 강조색1 7 4" xfId="342"/>
    <cellStyle name="20% - 강조색1 7 5" xfId="343"/>
    <cellStyle name="20% - 강조색1 7 6" xfId="344"/>
    <cellStyle name="20% - 강조색1 7 7" xfId="345"/>
    <cellStyle name="20% - 강조색1 8" xfId="346"/>
    <cellStyle name="20% - 강조색1 8 2" xfId="347"/>
    <cellStyle name="20% - 강조색1 8 3" xfId="348"/>
    <cellStyle name="20% - 강조색1 8 4" xfId="349"/>
    <cellStyle name="20% - 강조색1 8 5" xfId="350"/>
    <cellStyle name="20% - 강조색1 8 6" xfId="351"/>
    <cellStyle name="20% - 강조색1 8 7" xfId="352"/>
    <cellStyle name="20% - 강조색1 9" xfId="353"/>
    <cellStyle name="20% - 강조색2 10" xfId="354"/>
    <cellStyle name="20% - 강조색2 11" xfId="355"/>
    <cellStyle name="20% - 강조색2 12" xfId="356"/>
    <cellStyle name="20% - 강조색2 13" xfId="357"/>
    <cellStyle name="20% - 강조색2 14" xfId="358"/>
    <cellStyle name="20% - 강조색2 2" xfId="359"/>
    <cellStyle name="20% - 강조색2 2 2" xfId="360"/>
    <cellStyle name="20% - 강조색2 2 3" xfId="361"/>
    <cellStyle name="20% - 강조색2 2 4" xfId="362"/>
    <cellStyle name="20% - 강조색2 2 5" xfId="363"/>
    <cellStyle name="20% - 강조색2 2 6" xfId="364"/>
    <cellStyle name="20% - 강조색2 2 7" xfId="365"/>
    <cellStyle name="20% - 강조색2 3" xfId="366"/>
    <cellStyle name="20% - 강조색2 3 2" xfId="367"/>
    <cellStyle name="20% - 강조색2 3 3" xfId="368"/>
    <cellStyle name="20% - 강조색2 3 4" xfId="369"/>
    <cellStyle name="20% - 강조색2 3 5" xfId="370"/>
    <cellStyle name="20% - 강조색2 3 6" xfId="371"/>
    <cellStyle name="20% - 강조색2 3 7" xfId="372"/>
    <cellStyle name="20% - 강조색2 4" xfId="373"/>
    <cellStyle name="20% - 강조색2 4 2" xfId="374"/>
    <cellStyle name="20% - 강조색2 4 3" xfId="375"/>
    <cellStyle name="20% - 강조색2 4 4" xfId="376"/>
    <cellStyle name="20% - 강조색2 4 5" xfId="377"/>
    <cellStyle name="20% - 강조색2 4 6" xfId="378"/>
    <cellStyle name="20% - 강조색2 4 7" xfId="379"/>
    <cellStyle name="20% - 강조색2 5" xfId="380"/>
    <cellStyle name="20% - 강조색2 5 2" xfId="381"/>
    <cellStyle name="20% - 강조색2 5 3" xfId="382"/>
    <cellStyle name="20% - 강조색2 5 4" xfId="383"/>
    <cellStyle name="20% - 강조색2 5 5" xfId="384"/>
    <cellStyle name="20% - 강조색2 5 6" xfId="385"/>
    <cellStyle name="20% - 강조색2 5 7" xfId="386"/>
    <cellStyle name="20% - 강조색2 6" xfId="387"/>
    <cellStyle name="20% - 강조색2 6 2" xfId="388"/>
    <cellStyle name="20% - 강조색2 6 3" xfId="389"/>
    <cellStyle name="20% - 강조색2 6 4" xfId="390"/>
    <cellStyle name="20% - 강조색2 6 5" xfId="391"/>
    <cellStyle name="20% - 강조색2 6 6" xfId="392"/>
    <cellStyle name="20% - 강조색2 6 7" xfId="393"/>
    <cellStyle name="20% - 강조색2 7" xfId="394"/>
    <cellStyle name="20% - 강조색2 7 2" xfId="395"/>
    <cellStyle name="20% - 강조색2 7 3" xfId="396"/>
    <cellStyle name="20% - 강조색2 7 4" xfId="397"/>
    <cellStyle name="20% - 강조색2 7 5" xfId="398"/>
    <cellStyle name="20% - 강조색2 7 6" xfId="399"/>
    <cellStyle name="20% - 강조색2 7 7" xfId="400"/>
    <cellStyle name="20% - 강조색2 8" xfId="401"/>
    <cellStyle name="20% - 강조색2 8 2" xfId="402"/>
    <cellStyle name="20% - 강조색2 8 3" xfId="403"/>
    <cellStyle name="20% - 강조색2 8 4" xfId="404"/>
    <cellStyle name="20% - 강조색2 8 5" xfId="405"/>
    <cellStyle name="20% - 강조색2 8 6" xfId="406"/>
    <cellStyle name="20% - 강조색2 8 7" xfId="407"/>
    <cellStyle name="20% - 강조색2 9" xfId="408"/>
    <cellStyle name="20% - 강조색3 10" xfId="409"/>
    <cellStyle name="20% - 강조색3 11" xfId="410"/>
    <cellStyle name="20% - 강조색3 12" xfId="411"/>
    <cellStyle name="20% - 강조색3 13" xfId="412"/>
    <cellStyle name="20% - 강조색3 14" xfId="413"/>
    <cellStyle name="20% - 강조색3 2" xfId="414"/>
    <cellStyle name="20% - 강조색3 2 2" xfId="415"/>
    <cellStyle name="20% - 강조색3 2 3" xfId="416"/>
    <cellStyle name="20% - 강조색3 2 4" xfId="417"/>
    <cellStyle name="20% - 강조색3 2 5" xfId="418"/>
    <cellStyle name="20% - 강조색3 2 6" xfId="419"/>
    <cellStyle name="20% - 강조색3 2 7" xfId="420"/>
    <cellStyle name="20% - 강조색3 3" xfId="421"/>
    <cellStyle name="20% - 강조색3 3 2" xfId="422"/>
    <cellStyle name="20% - 강조색3 3 3" xfId="423"/>
    <cellStyle name="20% - 강조색3 3 4" xfId="424"/>
    <cellStyle name="20% - 강조색3 3 5" xfId="425"/>
    <cellStyle name="20% - 강조색3 3 6" xfId="426"/>
    <cellStyle name="20% - 강조색3 3 7" xfId="427"/>
    <cellStyle name="20% - 강조색3 4" xfId="428"/>
    <cellStyle name="20% - 강조색3 4 2" xfId="429"/>
    <cellStyle name="20% - 강조색3 4 3" xfId="430"/>
    <cellStyle name="20% - 강조색3 4 4" xfId="431"/>
    <cellStyle name="20% - 강조색3 4 5" xfId="432"/>
    <cellStyle name="20% - 강조색3 4 6" xfId="433"/>
    <cellStyle name="20% - 강조색3 4 7" xfId="434"/>
    <cellStyle name="20% - 강조색3 5" xfId="435"/>
    <cellStyle name="20% - 강조색3 5 2" xfId="436"/>
    <cellStyle name="20% - 강조색3 5 3" xfId="437"/>
    <cellStyle name="20% - 강조색3 5 4" xfId="438"/>
    <cellStyle name="20% - 강조색3 5 5" xfId="439"/>
    <cellStyle name="20% - 강조색3 5 6" xfId="440"/>
    <cellStyle name="20% - 강조색3 5 7" xfId="441"/>
    <cellStyle name="20% - 강조색3 6" xfId="442"/>
    <cellStyle name="20% - 강조색3 6 2" xfId="443"/>
    <cellStyle name="20% - 강조색3 6 3" xfId="444"/>
    <cellStyle name="20% - 강조색3 6 4" xfId="445"/>
    <cellStyle name="20% - 강조색3 6 5" xfId="446"/>
    <cellStyle name="20% - 강조색3 6 6" xfId="447"/>
    <cellStyle name="20% - 강조색3 6 7" xfId="448"/>
    <cellStyle name="20% - 강조색3 7" xfId="449"/>
    <cellStyle name="20% - 강조색3 7 2" xfId="450"/>
    <cellStyle name="20% - 강조색3 7 3" xfId="451"/>
    <cellStyle name="20% - 강조색3 7 4" xfId="452"/>
    <cellStyle name="20% - 강조색3 7 5" xfId="453"/>
    <cellStyle name="20% - 강조색3 7 6" xfId="454"/>
    <cellStyle name="20% - 강조색3 7 7" xfId="455"/>
    <cellStyle name="20% - 강조색3 8" xfId="456"/>
    <cellStyle name="20% - 강조색3 8 2" xfId="457"/>
    <cellStyle name="20% - 강조색3 8 3" xfId="458"/>
    <cellStyle name="20% - 강조색3 8 4" xfId="459"/>
    <cellStyle name="20% - 강조색3 8 5" xfId="460"/>
    <cellStyle name="20% - 강조색3 8 6" xfId="461"/>
    <cellStyle name="20% - 강조색3 8 7" xfId="462"/>
    <cellStyle name="20% - 강조색3 9" xfId="463"/>
    <cellStyle name="20% - 강조색4 10" xfId="464"/>
    <cellStyle name="20% - 강조색4 11" xfId="465"/>
    <cellStyle name="20% - 강조색4 12" xfId="466"/>
    <cellStyle name="20% - 강조색4 13" xfId="467"/>
    <cellStyle name="20% - 강조색4 14" xfId="468"/>
    <cellStyle name="20% - 강조색4 2" xfId="469"/>
    <cellStyle name="20% - 강조색4 2 2" xfId="470"/>
    <cellStyle name="20% - 강조색4 2 3" xfId="471"/>
    <cellStyle name="20% - 강조색4 2 4" xfId="472"/>
    <cellStyle name="20% - 강조색4 2 5" xfId="473"/>
    <cellStyle name="20% - 강조색4 2 6" xfId="474"/>
    <cellStyle name="20% - 강조색4 2 7" xfId="475"/>
    <cellStyle name="20% - 강조색4 3" xfId="476"/>
    <cellStyle name="20% - 강조색4 3 2" xfId="477"/>
    <cellStyle name="20% - 강조색4 3 3" xfId="478"/>
    <cellStyle name="20% - 강조색4 3 4" xfId="479"/>
    <cellStyle name="20% - 강조색4 3 5" xfId="480"/>
    <cellStyle name="20% - 강조색4 3 6" xfId="481"/>
    <cellStyle name="20% - 강조색4 3 7" xfId="482"/>
    <cellStyle name="20% - 강조색4 4" xfId="483"/>
    <cellStyle name="20% - 강조색4 4 2" xfId="484"/>
    <cellStyle name="20% - 강조색4 4 3" xfId="485"/>
    <cellStyle name="20% - 강조색4 4 4" xfId="486"/>
    <cellStyle name="20% - 강조색4 4 5" xfId="487"/>
    <cellStyle name="20% - 강조색4 4 6" xfId="488"/>
    <cellStyle name="20% - 강조색4 4 7" xfId="489"/>
    <cellStyle name="20% - 강조색4 5" xfId="490"/>
    <cellStyle name="20% - 강조색4 5 2" xfId="491"/>
    <cellStyle name="20% - 강조색4 5 3" xfId="492"/>
    <cellStyle name="20% - 강조색4 5 4" xfId="493"/>
    <cellStyle name="20% - 강조색4 5 5" xfId="494"/>
    <cellStyle name="20% - 강조색4 5 6" xfId="495"/>
    <cellStyle name="20% - 강조색4 5 7" xfId="496"/>
    <cellStyle name="20% - 강조색4 6" xfId="497"/>
    <cellStyle name="20% - 강조색4 6 2" xfId="498"/>
    <cellStyle name="20% - 강조색4 6 3" xfId="499"/>
    <cellStyle name="20% - 강조색4 6 4" xfId="500"/>
    <cellStyle name="20% - 강조색4 6 5" xfId="501"/>
    <cellStyle name="20% - 강조색4 6 6" xfId="502"/>
    <cellStyle name="20% - 강조색4 6 7" xfId="503"/>
    <cellStyle name="20% - 강조색4 7" xfId="504"/>
    <cellStyle name="20% - 강조색4 7 2" xfId="505"/>
    <cellStyle name="20% - 강조색4 7 3" xfId="506"/>
    <cellStyle name="20% - 강조색4 7 4" xfId="507"/>
    <cellStyle name="20% - 강조색4 7 5" xfId="508"/>
    <cellStyle name="20% - 강조색4 7 6" xfId="509"/>
    <cellStyle name="20% - 강조색4 7 7" xfId="510"/>
    <cellStyle name="20% - 강조색4 8" xfId="511"/>
    <cellStyle name="20% - 강조색4 8 2" xfId="512"/>
    <cellStyle name="20% - 강조색4 8 3" xfId="513"/>
    <cellStyle name="20% - 강조색4 8 4" xfId="514"/>
    <cellStyle name="20% - 강조색4 8 5" xfId="515"/>
    <cellStyle name="20% - 강조색4 8 6" xfId="516"/>
    <cellStyle name="20% - 강조색4 8 7" xfId="517"/>
    <cellStyle name="20% - 강조색4 9" xfId="518"/>
    <cellStyle name="20% - 강조색5 10" xfId="519"/>
    <cellStyle name="20% - 강조색5 11" xfId="520"/>
    <cellStyle name="20% - 강조색5 12" xfId="521"/>
    <cellStyle name="20% - 강조색5 13" xfId="522"/>
    <cellStyle name="20% - 강조색5 14" xfId="523"/>
    <cellStyle name="20% - 강조색5 2" xfId="524"/>
    <cellStyle name="20% - 강조색5 2 2" xfId="525"/>
    <cellStyle name="20% - 강조색5 2 3" xfId="526"/>
    <cellStyle name="20% - 강조색5 2 4" xfId="527"/>
    <cellStyle name="20% - 강조색5 2 5" xfId="528"/>
    <cellStyle name="20% - 강조색5 2 6" xfId="529"/>
    <cellStyle name="20% - 강조색5 2 7" xfId="530"/>
    <cellStyle name="20% - 강조색5 3" xfId="531"/>
    <cellStyle name="20% - 강조색5 3 2" xfId="532"/>
    <cellStyle name="20% - 강조색5 3 3" xfId="533"/>
    <cellStyle name="20% - 강조색5 3 4" xfId="534"/>
    <cellStyle name="20% - 강조색5 3 5" xfId="535"/>
    <cellStyle name="20% - 강조색5 3 6" xfId="536"/>
    <cellStyle name="20% - 강조색5 3 7" xfId="537"/>
    <cellStyle name="20% - 강조색5 4" xfId="538"/>
    <cellStyle name="20% - 강조색5 4 2" xfId="539"/>
    <cellStyle name="20% - 강조색5 4 3" xfId="540"/>
    <cellStyle name="20% - 강조색5 4 4" xfId="541"/>
    <cellStyle name="20% - 강조색5 4 5" xfId="542"/>
    <cellStyle name="20% - 강조색5 4 6" xfId="543"/>
    <cellStyle name="20% - 강조색5 4 7" xfId="544"/>
    <cellStyle name="20% - 강조색5 5" xfId="545"/>
    <cellStyle name="20% - 강조색5 5 2" xfId="546"/>
    <cellStyle name="20% - 강조색5 5 3" xfId="547"/>
    <cellStyle name="20% - 강조색5 5 4" xfId="548"/>
    <cellStyle name="20% - 강조색5 5 5" xfId="549"/>
    <cellStyle name="20% - 강조색5 5 6" xfId="550"/>
    <cellStyle name="20% - 강조색5 5 7" xfId="551"/>
    <cellStyle name="20% - 강조색5 6" xfId="552"/>
    <cellStyle name="20% - 강조색5 6 2" xfId="553"/>
    <cellStyle name="20% - 강조색5 6 3" xfId="554"/>
    <cellStyle name="20% - 강조색5 6 4" xfId="555"/>
    <cellStyle name="20% - 강조색5 6 5" xfId="556"/>
    <cellStyle name="20% - 강조색5 6 6" xfId="557"/>
    <cellStyle name="20% - 강조색5 6 7" xfId="558"/>
    <cellStyle name="20% - 강조색5 7" xfId="559"/>
    <cellStyle name="20% - 강조색5 7 2" xfId="560"/>
    <cellStyle name="20% - 강조색5 7 3" xfId="561"/>
    <cellStyle name="20% - 강조색5 7 4" xfId="562"/>
    <cellStyle name="20% - 강조색5 7 5" xfId="563"/>
    <cellStyle name="20% - 강조색5 7 6" xfId="564"/>
    <cellStyle name="20% - 강조색5 7 7" xfId="565"/>
    <cellStyle name="20% - 강조색5 8" xfId="566"/>
    <cellStyle name="20% - 강조색5 8 2" xfId="567"/>
    <cellStyle name="20% - 강조색5 8 3" xfId="568"/>
    <cellStyle name="20% - 강조색5 8 4" xfId="569"/>
    <cellStyle name="20% - 강조색5 8 5" xfId="570"/>
    <cellStyle name="20% - 강조색5 8 6" xfId="571"/>
    <cellStyle name="20% - 강조색5 8 7" xfId="572"/>
    <cellStyle name="20% - 강조색5 9" xfId="573"/>
    <cellStyle name="20% - 강조색6 10" xfId="574"/>
    <cellStyle name="20% - 강조색6 11" xfId="575"/>
    <cellStyle name="20% - 강조색6 12" xfId="576"/>
    <cellStyle name="20% - 강조색6 13" xfId="577"/>
    <cellStyle name="20% - 강조색6 14" xfId="578"/>
    <cellStyle name="20% - 강조색6 2" xfId="579"/>
    <cellStyle name="20% - 강조색6 2 2" xfId="580"/>
    <cellStyle name="20% - 강조색6 2 3" xfId="581"/>
    <cellStyle name="20% - 강조색6 2 4" xfId="582"/>
    <cellStyle name="20% - 강조색6 2 5" xfId="583"/>
    <cellStyle name="20% - 강조색6 2 6" xfId="584"/>
    <cellStyle name="20% - 강조색6 2 7" xfId="585"/>
    <cellStyle name="20% - 강조색6 3" xfId="586"/>
    <cellStyle name="20% - 강조색6 3 2" xfId="587"/>
    <cellStyle name="20% - 강조색6 3 3" xfId="588"/>
    <cellStyle name="20% - 강조색6 3 4" xfId="589"/>
    <cellStyle name="20% - 강조색6 3 5" xfId="590"/>
    <cellStyle name="20% - 강조색6 3 6" xfId="591"/>
    <cellStyle name="20% - 강조색6 3 7" xfId="592"/>
    <cellStyle name="20% - 강조색6 4" xfId="593"/>
    <cellStyle name="20% - 강조색6 4 2" xfId="594"/>
    <cellStyle name="20% - 강조색6 4 3" xfId="595"/>
    <cellStyle name="20% - 강조색6 4 4" xfId="596"/>
    <cellStyle name="20% - 강조색6 4 5" xfId="597"/>
    <cellStyle name="20% - 강조색6 4 6" xfId="598"/>
    <cellStyle name="20% - 강조색6 4 7" xfId="599"/>
    <cellStyle name="20% - 강조색6 5" xfId="600"/>
    <cellStyle name="20% - 강조색6 5 2" xfId="601"/>
    <cellStyle name="20% - 강조색6 5 3" xfId="602"/>
    <cellStyle name="20% - 강조색6 5 4" xfId="603"/>
    <cellStyle name="20% - 강조색6 5 5" xfId="604"/>
    <cellStyle name="20% - 강조색6 5 6" xfId="605"/>
    <cellStyle name="20% - 강조색6 5 7" xfId="606"/>
    <cellStyle name="20% - 강조색6 6" xfId="607"/>
    <cellStyle name="20% - 강조색6 6 2" xfId="608"/>
    <cellStyle name="20% - 강조색6 6 3" xfId="609"/>
    <cellStyle name="20% - 강조색6 6 4" xfId="610"/>
    <cellStyle name="20% - 강조색6 6 5" xfId="611"/>
    <cellStyle name="20% - 강조색6 6 6" xfId="612"/>
    <cellStyle name="20% - 강조색6 6 7" xfId="613"/>
    <cellStyle name="20% - 강조색6 7" xfId="614"/>
    <cellStyle name="20% - 강조색6 7 2" xfId="615"/>
    <cellStyle name="20% - 강조색6 7 3" xfId="616"/>
    <cellStyle name="20% - 강조색6 7 4" xfId="617"/>
    <cellStyle name="20% - 강조색6 7 5" xfId="618"/>
    <cellStyle name="20% - 강조색6 7 6" xfId="619"/>
    <cellStyle name="20% - 강조색6 7 7" xfId="620"/>
    <cellStyle name="20% - 강조색6 8" xfId="621"/>
    <cellStyle name="20% - 강조색6 8 2" xfId="622"/>
    <cellStyle name="20% - 강조색6 8 3" xfId="623"/>
    <cellStyle name="20% - 강조색6 8 4" xfId="624"/>
    <cellStyle name="20% - 강조색6 8 5" xfId="625"/>
    <cellStyle name="20% - 강조색6 8 6" xfId="626"/>
    <cellStyle name="20% - 강조색6 8 7" xfId="627"/>
    <cellStyle name="20% - 강조색6 9" xfId="628"/>
    <cellStyle name="40% - Accent1" xfId="135"/>
    <cellStyle name="40% - Accent2" xfId="136"/>
    <cellStyle name="40% - Accent3" xfId="137"/>
    <cellStyle name="40% - Accent4" xfId="138"/>
    <cellStyle name="40% - Accent5" xfId="139"/>
    <cellStyle name="40% - Accent6" xfId="140"/>
    <cellStyle name="40% - 강조색1 10" xfId="629"/>
    <cellStyle name="40% - 강조색1 11" xfId="630"/>
    <cellStyle name="40% - 강조색1 12" xfId="631"/>
    <cellStyle name="40% - 강조색1 13" xfId="632"/>
    <cellStyle name="40% - 강조색1 14" xfId="633"/>
    <cellStyle name="40% - 강조색1 2" xfId="634"/>
    <cellStyle name="40% - 강조색1 2 2" xfId="635"/>
    <cellStyle name="40% - 강조색1 2 3" xfId="636"/>
    <cellStyle name="40% - 강조색1 2 4" xfId="637"/>
    <cellStyle name="40% - 강조색1 2 5" xfId="638"/>
    <cellStyle name="40% - 강조색1 2 6" xfId="639"/>
    <cellStyle name="40% - 강조색1 2 7" xfId="640"/>
    <cellStyle name="40% - 강조색1 3" xfId="641"/>
    <cellStyle name="40% - 강조색1 3 2" xfId="642"/>
    <cellStyle name="40% - 강조색1 3 3" xfId="643"/>
    <cellStyle name="40% - 강조색1 3 4" xfId="644"/>
    <cellStyle name="40% - 강조색1 3 5" xfId="645"/>
    <cellStyle name="40% - 강조색1 3 6" xfId="646"/>
    <cellStyle name="40% - 강조색1 3 7" xfId="647"/>
    <cellStyle name="40% - 강조색1 4" xfId="648"/>
    <cellStyle name="40% - 강조색1 4 2" xfId="649"/>
    <cellStyle name="40% - 강조색1 4 3" xfId="650"/>
    <cellStyle name="40% - 강조색1 4 4" xfId="651"/>
    <cellStyle name="40% - 강조색1 4 5" xfId="652"/>
    <cellStyle name="40% - 강조색1 4 6" xfId="653"/>
    <cellStyle name="40% - 강조색1 4 7" xfId="654"/>
    <cellStyle name="40% - 강조색1 5" xfId="655"/>
    <cellStyle name="40% - 강조색1 5 2" xfId="656"/>
    <cellStyle name="40% - 강조색1 5 3" xfId="657"/>
    <cellStyle name="40% - 강조색1 5 4" xfId="658"/>
    <cellStyle name="40% - 강조색1 5 5" xfId="659"/>
    <cellStyle name="40% - 강조색1 5 6" xfId="660"/>
    <cellStyle name="40% - 강조색1 5 7" xfId="661"/>
    <cellStyle name="40% - 강조색1 6" xfId="662"/>
    <cellStyle name="40% - 강조색1 6 2" xfId="663"/>
    <cellStyle name="40% - 강조색1 6 3" xfId="664"/>
    <cellStyle name="40% - 강조색1 6 4" xfId="665"/>
    <cellStyle name="40% - 강조색1 6 5" xfId="666"/>
    <cellStyle name="40% - 강조색1 6 6" xfId="667"/>
    <cellStyle name="40% - 강조색1 6 7" xfId="668"/>
    <cellStyle name="40% - 강조색1 7" xfId="669"/>
    <cellStyle name="40% - 강조색1 7 2" xfId="670"/>
    <cellStyle name="40% - 강조색1 7 3" xfId="671"/>
    <cellStyle name="40% - 강조색1 7 4" xfId="672"/>
    <cellStyle name="40% - 강조색1 7 5" xfId="673"/>
    <cellStyle name="40% - 강조색1 7 6" xfId="674"/>
    <cellStyle name="40% - 강조색1 7 7" xfId="675"/>
    <cellStyle name="40% - 강조색1 8" xfId="676"/>
    <cellStyle name="40% - 강조색1 8 2" xfId="677"/>
    <cellStyle name="40% - 강조색1 8 3" xfId="678"/>
    <cellStyle name="40% - 강조색1 8 4" xfId="679"/>
    <cellStyle name="40% - 강조색1 8 5" xfId="680"/>
    <cellStyle name="40% - 강조색1 8 6" xfId="681"/>
    <cellStyle name="40% - 강조색1 8 7" xfId="682"/>
    <cellStyle name="40% - 강조색1 9" xfId="683"/>
    <cellStyle name="40% - 강조색2 10" xfId="684"/>
    <cellStyle name="40% - 강조색2 11" xfId="685"/>
    <cellStyle name="40% - 강조색2 12" xfId="686"/>
    <cellStyle name="40% - 강조색2 13" xfId="687"/>
    <cellStyle name="40% - 강조색2 14" xfId="688"/>
    <cellStyle name="40% - 강조색2 2" xfId="689"/>
    <cellStyle name="40% - 강조색2 2 2" xfId="690"/>
    <cellStyle name="40% - 강조색2 2 3" xfId="691"/>
    <cellStyle name="40% - 강조색2 2 4" xfId="692"/>
    <cellStyle name="40% - 강조색2 2 5" xfId="693"/>
    <cellStyle name="40% - 강조색2 2 6" xfId="694"/>
    <cellStyle name="40% - 강조색2 2 7" xfId="695"/>
    <cellStyle name="40% - 강조색2 3" xfId="696"/>
    <cellStyle name="40% - 강조색2 3 2" xfId="697"/>
    <cellStyle name="40% - 강조색2 3 3" xfId="698"/>
    <cellStyle name="40% - 강조색2 3 4" xfId="699"/>
    <cellStyle name="40% - 강조색2 3 5" xfId="700"/>
    <cellStyle name="40% - 강조색2 3 6" xfId="701"/>
    <cellStyle name="40% - 강조색2 3 7" xfId="702"/>
    <cellStyle name="40% - 강조색2 4" xfId="703"/>
    <cellStyle name="40% - 강조색2 4 2" xfId="704"/>
    <cellStyle name="40% - 강조색2 4 3" xfId="705"/>
    <cellStyle name="40% - 강조색2 4 4" xfId="706"/>
    <cellStyle name="40% - 강조색2 4 5" xfId="707"/>
    <cellStyle name="40% - 강조색2 4 6" xfId="708"/>
    <cellStyle name="40% - 강조색2 4 7" xfId="709"/>
    <cellStyle name="40% - 강조색2 5" xfId="710"/>
    <cellStyle name="40% - 강조색2 5 2" xfId="711"/>
    <cellStyle name="40% - 강조색2 5 3" xfId="712"/>
    <cellStyle name="40% - 강조색2 5 4" xfId="713"/>
    <cellStyle name="40% - 강조색2 5 5" xfId="714"/>
    <cellStyle name="40% - 강조색2 5 6" xfId="715"/>
    <cellStyle name="40% - 강조색2 5 7" xfId="716"/>
    <cellStyle name="40% - 강조색2 6" xfId="717"/>
    <cellStyle name="40% - 강조색2 6 2" xfId="718"/>
    <cellStyle name="40% - 강조색2 6 3" xfId="719"/>
    <cellStyle name="40% - 강조색2 6 4" xfId="720"/>
    <cellStyle name="40% - 강조색2 6 5" xfId="721"/>
    <cellStyle name="40% - 강조색2 6 6" xfId="722"/>
    <cellStyle name="40% - 강조색2 6 7" xfId="723"/>
    <cellStyle name="40% - 강조색2 7" xfId="724"/>
    <cellStyle name="40% - 강조색2 7 2" xfId="725"/>
    <cellStyle name="40% - 강조색2 7 3" xfId="726"/>
    <cellStyle name="40% - 강조색2 7 4" xfId="727"/>
    <cellStyle name="40% - 강조색2 7 5" xfId="728"/>
    <cellStyle name="40% - 강조색2 7 6" xfId="729"/>
    <cellStyle name="40% - 강조색2 7 7" xfId="730"/>
    <cellStyle name="40% - 강조색2 8" xfId="731"/>
    <cellStyle name="40% - 강조색2 8 2" xfId="732"/>
    <cellStyle name="40% - 강조색2 8 3" xfId="733"/>
    <cellStyle name="40% - 강조색2 8 4" xfId="734"/>
    <cellStyle name="40% - 강조색2 8 5" xfId="735"/>
    <cellStyle name="40% - 강조색2 8 6" xfId="736"/>
    <cellStyle name="40% - 강조색2 8 7" xfId="737"/>
    <cellStyle name="40% - 강조색2 9" xfId="738"/>
    <cellStyle name="40% - 강조색3 10" xfId="739"/>
    <cellStyle name="40% - 강조색3 11" xfId="740"/>
    <cellStyle name="40% - 강조색3 12" xfId="741"/>
    <cellStyle name="40% - 강조색3 13" xfId="742"/>
    <cellStyle name="40% - 강조색3 14" xfId="743"/>
    <cellStyle name="40% - 강조색3 2" xfId="744"/>
    <cellStyle name="40% - 강조색3 2 2" xfId="745"/>
    <cellStyle name="40% - 강조색3 2 3" xfId="746"/>
    <cellStyle name="40% - 강조색3 2 4" xfId="747"/>
    <cellStyle name="40% - 강조색3 2 5" xfId="748"/>
    <cellStyle name="40% - 강조색3 2 6" xfId="749"/>
    <cellStyle name="40% - 강조색3 2 7" xfId="750"/>
    <cellStyle name="40% - 강조색3 3" xfId="751"/>
    <cellStyle name="40% - 강조색3 3 2" xfId="752"/>
    <cellStyle name="40% - 강조색3 3 3" xfId="753"/>
    <cellStyle name="40% - 강조색3 3 4" xfId="754"/>
    <cellStyle name="40% - 강조색3 3 5" xfId="755"/>
    <cellStyle name="40% - 강조색3 3 6" xfId="756"/>
    <cellStyle name="40% - 강조색3 3 7" xfId="757"/>
    <cellStyle name="40% - 강조색3 4" xfId="758"/>
    <cellStyle name="40% - 강조색3 4 2" xfId="759"/>
    <cellStyle name="40% - 강조색3 4 3" xfId="760"/>
    <cellStyle name="40% - 강조색3 4 4" xfId="761"/>
    <cellStyle name="40% - 강조색3 4 5" xfId="762"/>
    <cellStyle name="40% - 강조색3 4 6" xfId="763"/>
    <cellStyle name="40% - 강조색3 4 7" xfId="764"/>
    <cellStyle name="40% - 강조색3 5" xfId="765"/>
    <cellStyle name="40% - 강조색3 5 2" xfId="766"/>
    <cellStyle name="40% - 강조색3 5 3" xfId="767"/>
    <cellStyle name="40% - 강조색3 5 4" xfId="768"/>
    <cellStyle name="40% - 강조색3 5 5" xfId="769"/>
    <cellStyle name="40% - 강조색3 5 6" xfId="770"/>
    <cellStyle name="40% - 강조색3 5 7" xfId="771"/>
    <cellStyle name="40% - 강조색3 6" xfId="772"/>
    <cellStyle name="40% - 강조색3 6 2" xfId="773"/>
    <cellStyle name="40% - 강조색3 6 3" xfId="774"/>
    <cellStyle name="40% - 강조색3 6 4" xfId="775"/>
    <cellStyle name="40% - 강조색3 6 5" xfId="776"/>
    <cellStyle name="40% - 강조색3 6 6" xfId="777"/>
    <cellStyle name="40% - 강조색3 6 7" xfId="778"/>
    <cellStyle name="40% - 강조색3 7" xfId="779"/>
    <cellStyle name="40% - 강조색3 7 2" xfId="780"/>
    <cellStyle name="40% - 강조색3 7 3" xfId="781"/>
    <cellStyle name="40% - 강조색3 7 4" xfId="782"/>
    <cellStyle name="40% - 강조색3 7 5" xfId="783"/>
    <cellStyle name="40% - 강조색3 7 6" xfId="784"/>
    <cellStyle name="40% - 강조색3 7 7" xfId="785"/>
    <cellStyle name="40% - 강조색3 8" xfId="786"/>
    <cellStyle name="40% - 강조색3 8 2" xfId="787"/>
    <cellStyle name="40% - 강조색3 8 3" xfId="788"/>
    <cellStyle name="40% - 강조색3 8 4" xfId="789"/>
    <cellStyle name="40% - 강조색3 8 5" xfId="790"/>
    <cellStyle name="40% - 강조색3 8 6" xfId="791"/>
    <cellStyle name="40% - 강조색3 8 7" xfId="792"/>
    <cellStyle name="40% - 강조색3 9" xfId="793"/>
    <cellStyle name="40% - 강조색4 10" xfId="794"/>
    <cellStyle name="40% - 강조색4 11" xfId="795"/>
    <cellStyle name="40% - 강조색4 12" xfId="796"/>
    <cellStyle name="40% - 강조색4 13" xfId="797"/>
    <cellStyle name="40% - 강조색4 14" xfId="798"/>
    <cellStyle name="40% - 강조색4 2" xfId="799"/>
    <cellStyle name="40% - 강조색4 2 2" xfId="800"/>
    <cellStyle name="40% - 강조색4 2 3" xfId="801"/>
    <cellStyle name="40% - 강조색4 2 4" xfId="802"/>
    <cellStyle name="40% - 강조색4 2 5" xfId="803"/>
    <cellStyle name="40% - 강조색4 2 6" xfId="804"/>
    <cellStyle name="40% - 강조색4 2 7" xfId="805"/>
    <cellStyle name="40% - 강조색4 3" xfId="806"/>
    <cellStyle name="40% - 강조색4 3 2" xfId="807"/>
    <cellStyle name="40% - 강조색4 3 3" xfId="808"/>
    <cellStyle name="40% - 강조색4 3 4" xfId="809"/>
    <cellStyle name="40% - 강조색4 3 5" xfId="810"/>
    <cellStyle name="40% - 강조색4 3 6" xfId="811"/>
    <cellStyle name="40% - 강조색4 3 7" xfId="812"/>
    <cellStyle name="40% - 강조색4 4" xfId="813"/>
    <cellStyle name="40% - 강조색4 4 2" xfId="814"/>
    <cellStyle name="40% - 강조색4 4 3" xfId="815"/>
    <cellStyle name="40% - 강조색4 4 4" xfId="816"/>
    <cellStyle name="40% - 강조색4 4 5" xfId="817"/>
    <cellStyle name="40% - 강조색4 4 6" xfId="818"/>
    <cellStyle name="40% - 강조색4 4 7" xfId="819"/>
    <cellStyle name="40% - 강조색4 5" xfId="820"/>
    <cellStyle name="40% - 강조색4 5 2" xfId="821"/>
    <cellStyle name="40% - 강조색4 5 3" xfId="822"/>
    <cellStyle name="40% - 강조색4 5 4" xfId="823"/>
    <cellStyle name="40% - 강조색4 5 5" xfId="824"/>
    <cellStyle name="40% - 강조색4 5 6" xfId="825"/>
    <cellStyle name="40% - 강조색4 5 7" xfId="826"/>
    <cellStyle name="40% - 강조색4 6" xfId="827"/>
    <cellStyle name="40% - 강조색4 6 2" xfId="828"/>
    <cellStyle name="40% - 강조색4 6 3" xfId="829"/>
    <cellStyle name="40% - 강조색4 6 4" xfId="830"/>
    <cellStyle name="40% - 강조색4 6 5" xfId="831"/>
    <cellStyle name="40% - 강조색4 6 6" xfId="832"/>
    <cellStyle name="40% - 강조색4 6 7" xfId="833"/>
    <cellStyle name="40% - 강조색4 7" xfId="834"/>
    <cellStyle name="40% - 강조색4 7 2" xfId="835"/>
    <cellStyle name="40% - 강조색4 7 3" xfId="836"/>
    <cellStyle name="40% - 강조색4 7 4" xfId="837"/>
    <cellStyle name="40% - 강조색4 7 5" xfId="838"/>
    <cellStyle name="40% - 강조색4 7 6" xfId="839"/>
    <cellStyle name="40% - 강조색4 7 7" xfId="840"/>
    <cellStyle name="40% - 강조색4 8" xfId="841"/>
    <cellStyle name="40% - 강조색4 8 2" xfId="842"/>
    <cellStyle name="40% - 강조색4 8 3" xfId="843"/>
    <cellStyle name="40% - 강조색4 8 4" xfId="844"/>
    <cellStyle name="40% - 강조색4 8 5" xfId="845"/>
    <cellStyle name="40% - 강조색4 8 6" xfId="846"/>
    <cellStyle name="40% - 강조색4 8 7" xfId="847"/>
    <cellStyle name="40% - 강조색4 9" xfId="848"/>
    <cellStyle name="40% - 강조색5 10" xfId="849"/>
    <cellStyle name="40% - 강조색5 11" xfId="850"/>
    <cellStyle name="40% - 강조색5 12" xfId="851"/>
    <cellStyle name="40% - 강조색5 13" xfId="852"/>
    <cellStyle name="40% - 강조색5 14" xfId="853"/>
    <cellStyle name="40% - 강조색5 2" xfId="854"/>
    <cellStyle name="40% - 강조색5 2 2" xfId="855"/>
    <cellStyle name="40% - 강조색5 2 3" xfId="856"/>
    <cellStyle name="40% - 강조색5 2 4" xfId="857"/>
    <cellStyle name="40% - 강조색5 2 5" xfId="858"/>
    <cellStyle name="40% - 강조색5 2 6" xfId="859"/>
    <cellStyle name="40% - 강조색5 2 7" xfId="860"/>
    <cellStyle name="40% - 강조색5 3" xfId="861"/>
    <cellStyle name="40% - 강조색5 3 2" xfId="862"/>
    <cellStyle name="40% - 강조색5 3 3" xfId="863"/>
    <cellStyle name="40% - 강조색5 3 4" xfId="864"/>
    <cellStyle name="40% - 강조색5 3 5" xfId="865"/>
    <cellStyle name="40% - 강조색5 3 6" xfId="866"/>
    <cellStyle name="40% - 강조색5 3 7" xfId="867"/>
    <cellStyle name="40% - 강조색5 4" xfId="868"/>
    <cellStyle name="40% - 강조색5 4 2" xfId="869"/>
    <cellStyle name="40% - 강조색5 4 3" xfId="870"/>
    <cellStyle name="40% - 강조색5 4 4" xfId="871"/>
    <cellStyle name="40% - 강조색5 4 5" xfId="872"/>
    <cellStyle name="40% - 강조색5 4 6" xfId="873"/>
    <cellStyle name="40% - 강조색5 4 7" xfId="874"/>
    <cellStyle name="40% - 강조색5 5" xfId="875"/>
    <cellStyle name="40% - 강조색5 5 2" xfId="876"/>
    <cellStyle name="40% - 강조색5 5 3" xfId="877"/>
    <cellStyle name="40% - 강조색5 5 4" xfId="878"/>
    <cellStyle name="40% - 강조색5 5 5" xfId="879"/>
    <cellStyle name="40% - 강조색5 5 6" xfId="880"/>
    <cellStyle name="40% - 강조색5 5 7" xfId="881"/>
    <cellStyle name="40% - 강조색5 6" xfId="882"/>
    <cellStyle name="40% - 강조색5 6 2" xfId="883"/>
    <cellStyle name="40% - 강조색5 6 3" xfId="884"/>
    <cellStyle name="40% - 강조색5 6 4" xfId="885"/>
    <cellStyle name="40% - 강조색5 6 5" xfId="886"/>
    <cellStyle name="40% - 강조색5 6 6" xfId="887"/>
    <cellStyle name="40% - 강조색5 6 7" xfId="888"/>
    <cellStyle name="40% - 강조색5 7" xfId="889"/>
    <cellStyle name="40% - 강조색5 7 2" xfId="890"/>
    <cellStyle name="40% - 강조색5 7 3" xfId="891"/>
    <cellStyle name="40% - 강조색5 7 4" xfId="892"/>
    <cellStyle name="40% - 강조색5 7 5" xfId="893"/>
    <cellStyle name="40% - 강조색5 7 6" xfId="894"/>
    <cellStyle name="40% - 강조색5 7 7" xfId="895"/>
    <cellStyle name="40% - 강조색5 8" xfId="896"/>
    <cellStyle name="40% - 강조색5 8 2" xfId="897"/>
    <cellStyle name="40% - 강조색5 8 3" xfId="898"/>
    <cellStyle name="40% - 강조색5 8 4" xfId="899"/>
    <cellStyle name="40% - 강조색5 8 5" xfId="900"/>
    <cellStyle name="40% - 강조색5 8 6" xfId="901"/>
    <cellStyle name="40% - 강조색5 8 7" xfId="902"/>
    <cellStyle name="40% - 강조색5 9" xfId="903"/>
    <cellStyle name="40% - 강조색6 10" xfId="904"/>
    <cellStyle name="40% - 강조색6 11" xfId="905"/>
    <cellStyle name="40% - 강조색6 12" xfId="906"/>
    <cellStyle name="40% - 강조색6 13" xfId="907"/>
    <cellStyle name="40% - 강조색6 14" xfId="908"/>
    <cellStyle name="40% - 강조색6 2" xfId="909"/>
    <cellStyle name="40% - 강조색6 2 2" xfId="910"/>
    <cellStyle name="40% - 강조색6 2 3" xfId="911"/>
    <cellStyle name="40% - 강조색6 2 4" xfId="912"/>
    <cellStyle name="40% - 강조색6 2 5" xfId="913"/>
    <cellStyle name="40% - 강조색6 2 6" xfId="914"/>
    <cellStyle name="40% - 강조색6 2 7" xfId="915"/>
    <cellStyle name="40% - 강조색6 3" xfId="916"/>
    <cellStyle name="40% - 강조색6 3 2" xfId="917"/>
    <cellStyle name="40% - 강조색6 3 3" xfId="918"/>
    <cellStyle name="40% - 강조색6 3 4" xfId="919"/>
    <cellStyle name="40% - 강조색6 3 5" xfId="920"/>
    <cellStyle name="40% - 강조색6 3 6" xfId="921"/>
    <cellStyle name="40% - 강조색6 3 7" xfId="922"/>
    <cellStyle name="40% - 강조색6 4" xfId="923"/>
    <cellStyle name="40% - 강조색6 4 2" xfId="924"/>
    <cellStyle name="40% - 강조색6 4 3" xfId="925"/>
    <cellStyle name="40% - 강조색6 4 4" xfId="926"/>
    <cellStyle name="40% - 강조색6 4 5" xfId="927"/>
    <cellStyle name="40% - 강조색6 4 6" xfId="928"/>
    <cellStyle name="40% - 강조색6 4 7" xfId="929"/>
    <cellStyle name="40% - 강조색6 5" xfId="930"/>
    <cellStyle name="40% - 강조색6 5 2" xfId="931"/>
    <cellStyle name="40% - 강조색6 5 3" xfId="932"/>
    <cellStyle name="40% - 강조색6 5 4" xfId="933"/>
    <cellStyle name="40% - 강조색6 5 5" xfId="934"/>
    <cellStyle name="40% - 강조색6 5 6" xfId="935"/>
    <cellStyle name="40% - 강조색6 5 7" xfId="936"/>
    <cellStyle name="40% - 강조색6 6" xfId="937"/>
    <cellStyle name="40% - 강조색6 6 2" xfId="938"/>
    <cellStyle name="40% - 강조색6 6 3" xfId="939"/>
    <cellStyle name="40% - 강조색6 6 4" xfId="940"/>
    <cellStyle name="40% - 강조색6 6 5" xfId="941"/>
    <cellStyle name="40% - 강조색6 6 6" xfId="942"/>
    <cellStyle name="40% - 강조색6 6 7" xfId="943"/>
    <cellStyle name="40% - 강조색6 7" xfId="944"/>
    <cellStyle name="40% - 강조색6 7 2" xfId="945"/>
    <cellStyle name="40% - 강조색6 7 3" xfId="946"/>
    <cellStyle name="40% - 강조색6 7 4" xfId="947"/>
    <cellStyle name="40% - 강조색6 7 5" xfId="948"/>
    <cellStyle name="40% - 강조색6 7 6" xfId="949"/>
    <cellStyle name="40% - 강조색6 7 7" xfId="950"/>
    <cellStyle name="40% - 강조색6 8" xfId="951"/>
    <cellStyle name="40% - 강조색6 8 2" xfId="952"/>
    <cellStyle name="40% - 강조색6 8 3" xfId="953"/>
    <cellStyle name="40% - 강조색6 8 4" xfId="954"/>
    <cellStyle name="40% - 강조색6 8 5" xfId="955"/>
    <cellStyle name="40% - 강조색6 8 6" xfId="956"/>
    <cellStyle name="40% - 강조색6 8 7" xfId="957"/>
    <cellStyle name="40% - 강조색6 9" xfId="958"/>
    <cellStyle name="60% - Accent1" xfId="141"/>
    <cellStyle name="60% - Accent2" xfId="142"/>
    <cellStyle name="60% - Accent3" xfId="143"/>
    <cellStyle name="60% - Accent4" xfId="144"/>
    <cellStyle name="60% - Accent5" xfId="145"/>
    <cellStyle name="60% - Accent6" xfId="146"/>
    <cellStyle name="60% - 강조색1 10" xfId="959"/>
    <cellStyle name="60% - 강조색1 11" xfId="960"/>
    <cellStyle name="60% - 강조색1 12" xfId="961"/>
    <cellStyle name="60% - 강조색1 13" xfId="962"/>
    <cellStyle name="60% - 강조색1 14" xfId="963"/>
    <cellStyle name="60% - 강조색1 2" xfId="964"/>
    <cellStyle name="60% - 강조색1 2 2" xfId="965"/>
    <cellStyle name="60% - 강조색1 2 3" xfId="966"/>
    <cellStyle name="60% - 강조색1 2 4" xfId="967"/>
    <cellStyle name="60% - 강조색1 2 5" xfId="968"/>
    <cellStyle name="60% - 강조색1 2 6" xfId="969"/>
    <cellStyle name="60% - 강조색1 2 7" xfId="970"/>
    <cellStyle name="60% - 강조색1 3" xfId="971"/>
    <cellStyle name="60% - 강조색1 3 2" xfId="972"/>
    <cellStyle name="60% - 강조색1 3 3" xfId="973"/>
    <cellStyle name="60% - 강조색1 3 4" xfId="974"/>
    <cellStyle name="60% - 강조색1 3 5" xfId="975"/>
    <cellStyle name="60% - 강조색1 3 6" xfId="976"/>
    <cellStyle name="60% - 강조색1 3 7" xfId="977"/>
    <cellStyle name="60% - 강조색1 4" xfId="978"/>
    <cellStyle name="60% - 강조색1 4 2" xfId="979"/>
    <cellStyle name="60% - 강조색1 4 3" xfId="980"/>
    <cellStyle name="60% - 강조색1 4 4" xfId="981"/>
    <cellStyle name="60% - 강조색1 4 5" xfId="982"/>
    <cellStyle name="60% - 강조색1 4 6" xfId="983"/>
    <cellStyle name="60% - 강조색1 4 7" xfId="984"/>
    <cellStyle name="60% - 강조색1 5" xfId="985"/>
    <cellStyle name="60% - 강조색1 5 2" xfId="986"/>
    <cellStyle name="60% - 강조색1 5 3" xfId="987"/>
    <cellStyle name="60% - 강조색1 5 4" xfId="988"/>
    <cellStyle name="60% - 강조색1 5 5" xfId="989"/>
    <cellStyle name="60% - 강조색1 5 6" xfId="990"/>
    <cellStyle name="60% - 강조색1 5 7" xfId="991"/>
    <cellStyle name="60% - 강조색1 6" xfId="992"/>
    <cellStyle name="60% - 강조색1 6 2" xfId="993"/>
    <cellStyle name="60% - 강조색1 6 3" xfId="994"/>
    <cellStyle name="60% - 강조색1 6 4" xfId="995"/>
    <cellStyle name="60% - 강조색1 6 5" xfId="996"/>
    <cellStyle name="60% - 강조색1 6 6" xfId="997"/>
    <cellStyle name="60% - 강조색1 6 7" xfId="998"/>
    <cellStyle name="60% - 강조색1 7" xfId="999"/>
    <cellStyle name="60% - 강조색1 7 2" xfId="1000"/>
    <cellStyle name="60% - 강조색1 7 3" xfId="1001"/>
    <cellStyle name="60% - 강조색1 7 4" xfId="1002"/>
    <cellStyle name="60% - 강조색1 7 5" xfId="1003"/>
    <cellStyle name="60% - 강조색1 7 6" xfId="1004"/>
    <cellStyle name="60% - 강조색1 7 7" xfId="1005"/>
    <cellStyle name="60% - 강조색1 8" xfId="1006"/>
    <cellStyle name="60% - 강조색1 8 2" xfId="1007"/>
    <cellStyle name="60% - 강조색1 8 3" xfId="1008"/>
    <cellStyle name="60% - 강조색1 8 4" xfId="1009"/>
    <cellStyle name="60% - 강조색1 8 5" xfId="1010"/>
    <cellStyle name="60% - 강조색1 8 6" xfId="1011"/>
    <cellStyle name="60% - 강조색1 8 7" xfId="1012"/>
    <cellStyle name="60% - 강조색1 9" xfId="1013"/>
    <cellStyle name="60% - 강조색2 10" xfId="1014"/>
    <cellStyle name="60% - 강조색2 11" xfId="1015"/>
    <cellStyle name="60% - 강조색2 12" xfId="1016"/>
    <cellStyle name="60% - 강조색2 13" xfId="1017"/>
    <cellStyle name="60% - 강조색2 14" xfId="1018"/>
    <cellStyle name="60% - 강조색2 2" xfId="1019"/>
    <cellStyle name="60% - 강조색2 2 2" xfId="1020"/>
    <cellStyle name="60% - 강조색2 2 3" xfId="1021"/>
    <cellStyle name="60% - 강조색2 2 4" xfId="1022"/>
    <cellStyle name="60% - 강조색2 2 5" xfId="1023"/>
    <cellStyle name="60% - 강조색2 2 6" xfId="1024"/>
    <cellStyle name="60% - 강조색2 2 7" xfId="1025"/>
    <cellStyle name="60% - 강조색2 3" xfId="1026"/>
    <cellStyle name="60% - 강조색2 3 2" xfId="1027"/>
    <cellStyle name="60% - 강조색2 3 3" xfId="1028"/>
    <cellStyle name="60% - 강조색2 3 4" xfId="1029"/>
    <cellStyle name="60% - 강조색2 3 5" xfId="1030"/>
    <cellStyle name="60% - 강조색2 3 6" xfId="1031"/>
    <cellStyle name="60% - 강조색2 3 7" xfId="1032"/>
    <cellStyle name="60% - 강조색2 4" xfId="1033"/>
    <cellStyle name="60% - 강조색2 4 2" xfId="1034"/>
    <cellStyle name="60% - 강조색2 4 3" xfId="1035"/>
    <cellStyle name="60% - 강조색2 4 4" xfId="1036"/>
    <cellStyle name="60% - 강조색2 4 5" xfId="1037"/>
    <cellStyle name="60% - 강조색2 4 6" xfId="1038"/>
    <cellStyle name="60% - 강조색2 4 7" xfId="1039"/>
    <cellStyle name="60% - 강조색2 5" xfId="1040"/>
    <cellStyle name="60% - 강조색2 5 2" xfId="1041"/>
    <cellStyle name="60% - 강조색2 5 3" xfId="1042"/>
    <cellStyle name="60% - 강조색2 5 4" xfId="1043"/>
    <cellStyle name="60% - 강조색2 5 5" xfId="1044"/>
    <cellStyle name="60% - 강조색2 5 6" xfId="1045"/>
    <cellStyle name="60% - 강조색2 5 7" xfId="1046"/>
    <cellStyle name="60% - 강조색2 6" xfId="1047"/>
    <cellStyle name="60% - 강조색2 6 2" xfId="1048"/>
    <cellStyle name="60% - 강조색2 6 3" xfId="1049"/>
    <cellStyle name="60% - 강조색2 6 4" xfId="1050"/>
    <cellStyle name="60% - 강조색2 6 5" xfId="1051"/>
    <cellStyle name="60% - 강조색2 6 6" xfId="1052"/>
    <cellStyle name="60% - 강조색2 6 7" xfId="1053"/>
    <cellStyle name="60% - 강조색2 7" xfId="1054"/>
    <cellStyle name="60% - 강조색2 7 2" xfId="1055"/>
    <cellStyle name="60% - 강조색2 7 3" xfId="1056"/>
    <cellStyle name="60% - 강조색2 7 4" xfId="1057"/>
    <cellStyle name="60% - 강조색2 7 5" xfId="1058"/>
    <cellStyle name="60% - 강조색2 7 6" xfId="1059"/>
    <cellStyle name="60% - 강조색2 7 7" xfId="1060"/>
    <cellStyle name="60% - 강조색2 8" xfId="1061"/>
    <cellStyle name="60% - 강조색2 8 2" xfId="1062"/>
    <cellStyle name="60% - 강조색2 8 3" xfId="1063"/>
    <cellStyle name="60% - 강조색2 8 4" xfId="1064"/>
    <cellStyle name="60% - 강조색2 8 5" xfId="1065"/>
    <cellStyle name="60% - 강조색2 8 6" xfId="1066"/>
    <cellStyle name="60% - 강조색2 8 7" xfId="1067"/>
    <cellStyle name="60% - 강조색2 9" xfId="1068"/>
    <cellStyle name="60% - 강조색3 10" xfId="1069"/>
    <cellStyle name="60% - 강조색3 11" xfId="1070"/>
    <cellStyle name="60% - 강조색3 12" xfId="1071"/>
    <cellStyle name="60% - 강조색3 13" xfId="1072"/>
    <cellStyle name="60% - 강조색3 14" xfId="1073"/>
    <cellStyle name="60% - 강조색3 2" xfId="1074"/>
    <cellStyle name="60% - 강조색3 2 2" xfId="1075"/>
    <cellStyle name="60% - 강조색3 2 3" xfId="1076"/>
    <cellStyle name="60% - 강조색3 2 4" xfId="1077"/>
    <cellStyle name="60% - 강조색3 2 5" xfId="1078"/>
    <cellStyle name="60% - 강조색3 2 6" xfId="1079"/>
    <cellStyle name="60% - 강조색3 2 7" xfId="1080"/>
    <cellStyle name="60% - 강조색3 3" xfId="1081"/>
    <cellStyle name="60% - 강조색3 3 2" xfId="1082"/>
    <cellStyle name="60% - 강조색3 3 3" xfId="1083"/>
    <cellStyle name="60% - 강조색3 3 4" xfId="1084"/>
    <cellStyle name="60% - 강조색3 3 5" xfId="1085"/>
    <cellStyle name="60% - 강조색3 3 6" xfId="1086"/>
    <cellStyle name="60% - 강조색3 3 7" xfId="1087"/>
    <cellStyle name="60% - 강조색3 4" xfId="1088"/>
    <cellStyle name="60% - 강조색3 4 2" xfId="1089"/>
    <cellStyle name="60% - 강조색3 4 3" xfId="1090"/>
    <cellStyle name="60% - 강조색3 4 4" xfId="1091"/>
    <cellStyle name="60% - 강조색3 4 5" xfId="1092"/>
    <cellStyle name="60% - 강조색3 4 6" xfId="1093"/>
    <cellStyle name="60% - 강조색3 4 7" xfId="1094"/>
    <cellStyle name="60% - 강조색3 5" xfId="1095"/>
    <cellStyle name="60% - 강조색3 5 2" xfId="1096"/>
    <cellStyle name="60% - 강조색3 5 3" xfId="1097"/>
    <cellStyle name="60% - 강조색3 5 4" xfId="1098"/>
    <cellStyle name="60% - 강조색3 5 5" xfId="1099"/>
    <cellStyle name="60% - 강조색3 5 6" xfId="1100"/>
    <cellStyle name="60% - 강조색3 5 7" xfId="1101"/>
    <cellStyle name="60% - 강조색3 6" xfId="1102"/>
    <cellStyle name="60% - 강조색3 6 2" xfId="1103"/>
    <cellStyle name="60% - 강조색3 6 3" xfId="1104"/>
    <cellStyle name="60% - 강조색3 6 4" xfId="1105"/>
    <cellStyle name="60% - 강조색3 6 5" xfId="1106"/>
    <cellStyle name="60% - 강조색3 6 6" xfId="1107"/>
    <cellStyle name="60% - 강조색3 6 7" xfId="1108"/>
    <cellStyle name="60% - 강조색3 7" xfId="1109"/>
    <cellStyle name="60% - 강조색3 7 2" xfId="1110"/>
    <cellStyle name="60% - 강조색3 7 3" xfId="1111"/>
    <cellStyle name="60% - 강조색3 7 4" xfId="1112"/>
    <cellStyle name="60% - 강조색3 7 5" xfId="1113"/>
    <cellStyle name="60% - 강조색3 7 6" xfId="1114"/>
    <cellStyle name="60% - 강조색3 7 7" xfId="1115"/>
    <cellStyle name="60% - 강조색3 8" xfId="1116"/>
    <cellStyle name="60% - 강조색3 8 2" xfId="1117"/>
    <cellStyle name="60% - 강조색3 8 3" xfId="1118"/>
    <cellStyle name="60% - 강조색3 8 4" xfId="1119"/>
    <cellStyle name="60% - 강조색3 8 5" xfId="1120"/>
    <cellStyle name="60% - 강조색3 8 6" xfId="1121"/>
    <cellStyle name="60% - 강조색3 8 7" xfId="1122"/>
    <cellStyle name="60% - 강조색3 9" xfId="1123"/>
    <cellStyle name="60% - 강조색4 10" xfId="1124"/>
    <cellStyle name="60% - 강조색4 11" xfId="1125"/>
    <cellStyle name="60% - 강조색4 12" xfId="1126"/>
    <cellStyle name="60% - 강조색4 13" xfId="1127"/>
    <cellStyle name="60% - 강조색4 14" xfId="1128"/>
    <cellStyle name="60% - 강조색4 2" xfId="1129"/>
    <cellStyle name="60% - 강조색4 2 2" xfId="1130"/>
    <cellStyle name="60% - 강조색4 2 3" xfId="1131"/>
    <cellStyle name="60% - 강조색4 2 4" xfId="1132"/>
    <cellStyle name="60% - 강조색4 2 5" xfId="1133"/>
    <cellStyle name="60% - 강조색4 2 6" xfId="1134"/>
    <cellStyle name="60% - 강조색4 2 7" xfId="1135"/>
    <cellStyle name="60% - 강조색4 3" xfId="1136"/>
    <cellStyle name="60% - 강조색4 3 2" xfId="1137"/>
    <cellStyle name="60% - 강조색4 3 3" xfId="1138"/>
    <cellStyle name="60% - 강조색4 3 4" xfId="1139"/>
    <cellStyle name="60% - 강조색4 3 5" xfId="1140"/>
    <cellStyle name="60% - 강조색4 3 6" xfId="1141"/>
    <cellStyle name="60% - 강조색4 3 7" xfId="1142"/>
    <cellStyle name="60% - 강조색4 4" xfId="1143"/>
    <cellStyle name="60% - 강조색4 4 2" xfId="1144"/>
    <cellStyle name="60% - 강조색4 4 3" xfId="1145"/>
    <cellStyle name="60% - 강조색4 4 4" xfId="1146"/>
    <cellStyle name="60% - 강조색4 4 5" xfId="1147"/>
    <cellStyle name="60% - 강조색4 4 6" xfId="1148"/>
    <cellStyle name="60% - 강조색4 4 7" xfId="1149"/>
    <cellStyle name="60% - 강조색4 5" xfId="1150"/>
    <cellStyle name="60% - 강조색4 5 2" xfId="1151"/>
    <cellStyle name="60% - 강조색4 5 3" xfId="1152"/>
    <cellStyle name="60% - 강조색4 5 4" xfId="1153"/>
    <cellStyle name="60% - 강조색4 5 5" xfId="1154"/>
    <cellStyle name="60% - 강조색4 5 6" xfId="1155"/>
    <cellStyle name="60% - 강조색4 5 7" xfId="1156"/>
    <cellStyle name="60% - 강조색4 6" xfId="1157"/>
    <cellStyle name="60% - 강조색4 6 2" xfId="1158"/>
    <cellStyle name="60% - 강조색4 6 3" xfId="1159"/>
    <cellStyle name="60% - 강조색4 6 4" xfId="1160"/>
    <cellStyle name="60% - 강조색4 6 5" xfId="1161"/>
    <cellStyle name="60% - 강조색4 6 6" xfId="1162"/>
    <cellStyle name="60% - 강조색4 6 7" xfId="1163"/>
    <cellStyle name="60% - 강조색4 7" xfId="1164"/>
    <cellStyle name="60% - 강조색4 7 2" xfId="1165"/>
    <cellStyle name="60% - 강조색4 7 3" xfId="1166"/>
    <cellStyle name="60% - 강조색4 7 4" xfId="1167"/>
    <cellStyle name="60% - 강조색4 7 5" xfId="1168"/>
    <cellStyle name="60% - 강조색4 7 6" xfId="1169"/>
    <cellStyle name="60% - 강조색4 7 7" xfId="1170"/>
    <cellStyle name="60% - 강조색4 8" xfId="1171"/>
    <cellStyle name="60% - 강조색4 8 2" xfId="1172"/>
    <cellStyle name="60% - 강조색4 8 3" xfId="1173"/>
    <cellStyle name="60% - 강조색4 8 4" xfId="1174"/>
    <cellStyle name="60% - 강조색4 8 5" xfId="1175"/>
    <cellStyle name="60% - 강조색4 8 6" xfId="1176"/>
    <cellStyle name="60% - 강조색4 8 7" xfId="1177"/>
    <cellStyle name="60% - 강조색4 9" xfId="1178"/>
    <cellStyle name="60% - 강조색5 10" xfId="1179"/>
    <cellStyle name="60% - 강조색5 11" xfId="1180"/>
    <cellStyle name="60% - 강조색5 12" xfId="1181"/>
    <cellStyle name="60% - 강조색5 13" xfId="1182"/>
    <cellStyle name="60% - 강조색5 14" xfId="1183"/>
    <cellStyle name="60% - 강조색5 2" xfId="1184"/>
    <cellStyle name="60% - 강조색5 2 2" xfId="1185"/>
    <cellStyle name="60% - 강조색5 2 3" xfId="1186"/>
    <cellStyle name="60% - 강조색5 2 4" xfId="1187"/>
    <cellStyle name="60% - 강조색5 2 5" xfId="1188"/>
    <cellStyle name="60% - 강조색5 2 6" xfId="1189"/>
    <cellStyle name="60% - 강조색5 2 7" xfId="1190"/>
    <cellStyle name="60% - 강조색5 3" xfId="1191"/>
    <cellStyle name="60% - 강조색5 3 2" xfId="1192"/>
    <cellStyle name="60% - 강조색5 3 3" xfId="1193"/>
    <cellStyle name="60% - 강조색5 3 4" xfId="1194"/>
    <cellStyle name="60% - 강조색5 3 5" xfId="1195"/>
    <cellStyle name="60% - 강조색5 3 6" xfId="1196"/>
    <cellStyle name="60% - 강조색5 3 7" xfId="1197"/>
    <cellStyle name="60% - 강조색5 4" xfId="1198"/>
    <cellStyle name="60% - 강조색5 4 2" xfId="1199"/>
    <cellStyle name="60% - 강조색5 4 3" xfId="1200"/>
    <cellStyle name="60% - 강조색5 4 4" xfId="1201"/>
    <cellStyle name="60% - 강조색5 4 5" xfId="1202"/>
    <cellStyle name="60% - 강조색5 4 6" xfId="1203"/>
    <cellStyle name="60% - 강조색5 4 7" xfId="1204"/>
    <cellStyle name="60% - 강조색5 5" xfId="1205"/>
    <cellStyle name="60% - 강조색5 5 2" xfId="1206"/>
    <cellStyle name="60% - 강조색5 5 3" xfId="1207"/>
    <cellStyle name="60% - 강조색5 5 4" xfId="1208"/>
    <cellStyle name="60% - 강조색5 5 5" xfId="1209"/>
    <cellStyle name="60% - 강조색5 5 6" xfId="1210"/>
    <cellStyle name="60% - 강조색5 5 7" xfId="1211"/>
    <cellStyle name="60% - 강조색5 6" xfId="1212"/>
    <cellStyle name="60% - 강조색5 6 2" xfId="1213"/>
    <cellStyle name="60% - 강조색5 6 3" xfId="1214"/>
    <cellStyle name="60% - 강조색5 6 4" xfId="1215"/>
    <cellStyle name="60% - 강조색5 6 5" xfId="1216"/>
    <cellStyle name="60% - 강조색5 6 6" xfId="1217"/>
    <cellStyle name="60% - 강조색5 6 7" xfId="1218"/>
    <cellStyle name="60% - 강조색5 7" xfId="1219"/>
    <cellStyle name="60% - 강조색5 7 2" xfId="1220"/>
    <cellStyle name="60% - 강조색5 7 3" xfId="1221"/>
    <cellStyle name="60% - 강조색5 7 4" xfId="1222"/>
    <cellStyle name="60% - 강조색5 7 5" xfId="1223"/>
    <cellStyle name="60% - 강조색5 7 6" xfId="1224"/>
    <cellStyle name="60% - 강조색5 7 7" xfId="1225"/>
    <cellStyle name="60% - 강조색5 8" xfId="1226"/>
    <cellStyle name="60% - 강조색5 8 2" xfId="1227"/>
    <cellStyle name="60% - 강조색5 8 3" xfId="1228"/>
    <cellStyle name="60% - 강조색5 8 4" xfId="1229"/>
    <cellStyle name="60% - 강조색5 8 5" xfId="1230"/>
    <cellStyle name="60% - 강조색5 8 6" xfId="1231"/>
    <cellStyle name="60% - 강조색5 8 7" xfId="1232"/>
    <cellStyle name="60% - 강조색5 9" xfId="1233"/>
    <cellStyle name="60% - 강조색6 10" xfId="1234"/>
    <cellStyle name="60% - 강조색6 11" xfId="1235"/>
    <cellStyle name="60% - 강조색6 12" xfId="1236"/>
    <cellStyle name="60% - 강조색6 13" xfId="1237"/>
    <cellStyle name="60% - 강조색6 14" xfId="1238"/>
    <cellStyle name="60% - 강조색6 2" xfId="1239"/>
    <cellStyle name="60% - 강조색6 2 2" xfId="1240"/>
    <cellStyle name="60% - 강조색6 2 3" xfId="1241"/>
    <cellStyle name="60% - 강조색6 2 4" xfId="1242"/>
    <cellStyle name="60% - 강조색6 2 5" xfId="1243"/>
    <cellStyle name="60% - 강조색6 2 6" xfId="1244"/>
    <cellStyle name="60% - 강조색6 2 7" xfId="1245"/>
    <cellStyle name="60% - 강조색6 3" xfId="1246"/>
    <cellStyle name="60% - 강조색6 3 2" xfId="1247"/>
    <cellStyle name="60% - 강조색6 3 3" xfId="1248"/>
    <cellStyle name="60% - 강조색6 3 4" xfId="1249"/>
    <cellStyle name="60% - 강조색6 3 5" xfId="1250"/>
    <cellStyle name="60% - 강조색6 3 6" xfId="1251"/>
    <cellStyle name="60% - 강조색6 3 7" xfId="1252"/>
    <cellStyle name="60% - 강조색6 4" xfId="1253"/>
    <cellStyle name="60% - 강조색6 4 2" xfId="1254"/>
    <cellStyle name="60% - 강조색6 4 3" xfId="1255"/>
    <cellStyle name="60% - 강조색6 4 4" xfId="1256"/>
    <cellStyle name="60% - 강조색6 4 5" xfId="1257"/>
    <cellStyle name="60% - 강조색6 4 6" xfId="1258"/>
    <cellStyle name="60% - 강조색6 4 7" xfId="1259"/>
    <cellStyle name="60% - 강조색6 5" xfId="1260"/>
    <cellStyle name="60% - 강조색6 5 2" xfId="1261"/>
    <cellStyle name="60% - 강조색6 5 3" xfId="1262"/>
    <cellStyle name="60% - 강조색6 5 4" xfId="1263"/>
    <cellStyle name="60% - 강조색6 5 5" xfId="1264"/>
    <cellStyle name="60% - 강조색6 5 6" xfId="1265"/>
    <cellStyle name="60% - 강조색6 5 7" xfId="1266"/>
    <cellStyle name="60% - 강조색6 6" xfId="1267"/>
    <cellStyle name="60% - 강조색6 6 2" xfId="1268"/>
    <cellStyle name="60% - 강조색6 6 3" xfId="1269"/>
    <cellStyle name="60% - 강조색6 6 4" xfId="1270"/>
    <cellStyle name="60% - 강조색6 6 5" xfId="1271"/>
    <cellStyle name="60% - 강조색6 6 6" xfId="1272"/>
    <cellStyle name="60% - 강조색6 6 7" xfId="1273"/>
    <cellStyle name="60% - 강조색6 7" xfId="1274"/>
    <cellStyle name="60% - 강조색6 7 2" xfId="1275"/>
    <cellStyle name="60% - 강조색6 7 3" xfId="1276"/>
    <cellStyle name="60% - 강조색6 7 4" xfId="1277"/>
    <cellStyle name="60% - 강조색6 7 5" xfId="1278"/>
    <cellStyle name="60% - 강조색6 7 6" xfId="1279"/>
    <cellStyle name="60% - 강조색6 7 7" xfId="1280"/>
    <cellStyle name="60% - 강조색6 8" xfId="1281"/>
    <cellStyle name="60% - 강조색6 8 2" xfId="1282"/>
    <cellStyle name="60% - 강조색6 8 3" xfId="1283"/>
    <cellStyle name="60% - 강조색6 8 4" xfId="1284"/>
    <cellStyle name="60% - 강조색6 8 5" xfId="1285"/>
    <cellStyle name="60% - 강조색6 8 6" xfId="1286"/>
    <cellStyle name="60% - 강조색6 8 7" xfId="1287"/>
    <cellStyle name="60% - 강조색6 9" xfId="1288"/>
    <cellStyle name="Accent1" xfId="147"/>
    <cellStyle name="Accent2" xfId="148"/>
    <cellStyle name="Accent3" xfId="149"/>
    <cellStyle name="Accent4" xfId="150"/>
    <cellStyle name="Accent5" xfId="151"/>
    <cellStyle name="Accent6" xfId="152"/>
    <cellStyle name="AeE­ [0]_PERSONAL" xfId="1289"/>
    <cellStyle name="AeE­_PERSONAL" xfId="1290"/>
    <cellStyle name="ALIGNMENT" xfId="1291"/>
    <cellStyle name="Bad" xfId="153"/>
    <cellStyle name="C￥AØ_PERSONAL" xfId="1292"/>
    <cellStyle name="Calculation" xfId="154"/>
    <cellStyle name="category" xfId="6"/>
    <cellStyle name="Check Cell" xfId="155"/>
    <cellStyle name="Comma [0]_MACRO1.XLM" xfId="1293"/>
    <cellStyle name="comma zerodec" xfId="1294"/>
    <cellStyle name="comma zerodec 2" xfId="1295"/>
    <cellStyle name="comma zerodec 3" xfId="1296"/>
    <cellStyle name="Currency1" xfId="1297"/>
    <cellStyle name="Currency1 2" xfId="1298"/>
    <cellStyle name="Currency1 3" xfId="1299"/>
    <cellStyle name="Dollar (zero dec)" xfId="1300"/>
    <cellStyle name="Dollar (zero dec) 2" xfId="1301"/>
    <cellStyle name="Dollar (zero dec) 3" xfId="1302"/>
    <cellStyle name="Explanatory Text" xfId="156"/>
    <cellStyle name="Good" xfId="157"/>
    <cellStyle name="Grey" xfId="7"/>
    <cellStyle name="HEADER" xfId="8"/>
    <cellStyle name="Header1" xfId="9"/>
    <cellStyle name="Header2" xfId="10"/>
    <cellStyle name="Heading 1" xfId="158"/>
    <cellStyle name="Heading 2" xfId="159"/>
    <cellStyle name="Heading 3" xfId="160"/>
    <cellStyle name="Heading 4" xfId="161"/>
    <cellStyle name="Hyperlink_NEGS" xfId="1303"/>
    <cellStyle name="Input" xfId="162"/>
    <cellStyle name="Input [yellow]" xfId="11"/>
    <cellStyle name="Linked Cell" xfId="163"/>
    <cellStyle name="Model" xfId="12"/>
    <cellStyle name="Neutral" xfId="164"/>
    <cellStyle name="Normal - Style1" xfId="13"/>
    <cellStyle name="Normal - Style1 2" xfId="1304"/>
    <cellStyle name="Normal - Style1 3" xfId="1305"/>
    <cellStyle name="Note" xfId="165"/>
    <cellStyle name="Output" xfId="166"/>
    <cellStyle name="Percent [2]" xfId="14"/>
    <cellStyle name="subhead" xfId="15"/>
    <cellStyle name="Title" xfId="167"/>
    <cellStyle name="Total" xfId="168"/>
    <cellStyle name="Warning Text" xfId="169"/>
    <cellStyle name="강조색1 10" xfId="1306"/>
    <cellStyle name="강조색1 11" xfId="1307"/>
    <cellStyle name="강조색1 12" xfId="1308"/>
    <cellStyle name="강조색1 13" xfId="1309"/>
    <cellStyle name="강조색1 14" xfId="1310"/>
    <cellStyle name="강조색1 2" xfId="1311"/>
    <cellStyle name="강조색1 2 2" xfId="1312"/>
    <cellStyle name="강조색1 2 3" xfId="1313"/>
    <cellStyle name="강조색1 2 4" xfId="1314"/>
    <cellStyle name="강조색1 2 5" xfId="1315"/>
    <cellStyle name="강조색1 2 6" xfId="1316"/>
    <cellStyle name="강조색1 2 7" xfId="1317"/>
    <cellStyle name="강조색1 3" xfId="1318"/>
    <cellStyle name="강조색1 3 2" xfId="1319"/>
    <cellStyle name="강조색1 3 3" xfId="1320"/>
    <cellStyle name="강조색1 3 4" xfId="1321"/>
    <cellStyle name="강조색1 3 5" xfId="1322"/>
    <cellStyle name="강조색1 3 6" xfId="1323"/>
    <cellStyle name="강조색1 3 7" xfId="1324"/>
    <cellStyle name="강조색1 4" xfId="1325"/>
    <cellStyle name="강조색1 4 2" xfId="1326"/>
    <cellStyle name="강조색1 4 3" xfId="1327"/>
    <cellStyle name="강조색1 4 4" xfId="1328"/>
    <cellStyle name="강조색1 4 5" xfId="1329"/>
    <cellStyle name="강조색1 4 6" xfId="1330"/>
    <cellStyle name="강조색1 4 7" xfId="1331"/>
    <cellStyle name="강조색1 5" xfId="1332"/>
    <cellStyle name="강조색1 5 2" xfId="1333"/>
    <cellStyle name="강조색1 5 3" xfId="1334"/>
    <cellStyle name="강조색1 5 4" xfId="1335"/>
    <cellStyle name="강조색1 5 5" xfId="1336"/>
    <cellStyle name="강조색1 5 6" xfId="1337"/>
    <cellStyle name="강조색1 5 7" xfId="1338"/>
    <cellStyle name="강조색1 6" xfId="1339"/>
    <cellStyle name="강조색1 6 2" xfId="1340"/>
    <cellStyle name="강조색1 6 3" xfId="1341"/>
    <cellStyle name="강조색1 6 4" xfId="1342"/>
    <cellStyle name="강조색1 6 5" xfId="1343"/>
    <cellStyle name="강조색1 6 6" xfId="1344"/>
    <cellStyle name="강조색1 6 7" xfId="1345"/>
    <cellStyle name="강조색1 7" xfId="1346"/>
    <cellStyle name="강조색1 7 2" xfId="1347"/>
    <cellStyle name="강조색1 7 3" xfId="1348"/>
    <cellStyle name="강조색1 7 4" xfId="1349"/>
    <cellStyle name="강조색1 7 5" xfId="1350"/>
    <cellStyle name="강조색1 7 6" xfId="1351"/>
    <cellStyle name="강조색1 7 7" xfId="1352"/>
    <cellStyle name="강조색1 8" xfId="1353"/>
    <cellStyle name="강조색1 8 2" xfId="1354"/>
    <cellStyle name="강조색1 8 3" xfId="1355"/>
    <cellStyle name="강조색1 8 4" xfId="1356"/>
    <cellStyle name="강조색1 8 5" xfId="1357"/>
    <cellStyle name="강조색1 8 6" xfId="1358"/>
    <cellStyle name="강조색1 8 7" xfId="1359"/>
    <cellStyle name="강조색1 9" xfId="1360"/>
    <cellStyle name="강조색2 10" xfId="1361"/>
    <cellStyle name="강조색2 11" xfId="1362"/>
    <cellStyle name="강조색2 12" xfId="1363"/>
    <cellStyle name="강조색2 13" xfId="1364"/>
    <cellStyle name="강조색2 14" xfId="1365"/>
    <cellStyle name="강조색2 2" xfId="1366"/>
    <cellStyle name="강조색2 2 2" xfId="1367"/>
    <cellStyle name="강조색2 2 3" xfId="1368"/>
    <cellStyle name="강조색2 2 4" xfId="1369"/>
    <cellStyle name="강조색2 2 5" xfId="1370"/>
    <cellStyle name="강조색2 2 6" xfId="1371"/>
    <cellStyle name="강조색2 2 7" xfId="1372"/>
    <cellStyle name="강조색2 3" xfId="1373"/>
    <cellStyle name="강조색2 3 2" xfId="1374"/>
    <cellStyle name="강조색2 3 3" xfId="1375"/>
    <cellStyle name="강조색2 3 4" xfId="1376"/>
    <cellStyle name="강조색2 3 5" xfId="1377"/>
    <cellStyle name="강조색2 3 6" xfId="1378"/>
    <cellStyle name="강조색2 3 7" xfId="1379"/>
    <cellStyle name="강조색2 4" xfId="1380"/>
    <cellStyle name="강조색2 4 2" xfId="1381"/>
    <cellStyle name="강조색2 4 3" xfId="1382"/>
    <cellStyle name="강조색2 4 4" xfId="1383"/>
    <cellStyle name="강조색2 4 5" xfId="1384"/>
    <cellStyle name="강조색2 4 6" xfId="1385"/>
    <cellStyle name="강조색2 4 7" xfId="1386"/>
    <cellStyle name="강조색2 5" xfId="1387"/>
    <cellStyle name="강조색2 5 2" xfId="1388"/>
    <cellStyle name="강조색2 5 3" xfId="1389"/>
    <cellStyle name="강조색2 5 4" xfId="1390"/>
    <cellStyle name="강조색2 5 5" xfId="1391"/>
    <cellStyle name="강조색2 5 6" xfId="1392"/>
    <cellStyle name="강조색2 5 7" xfId="1393"/>
    <cellStyle name="강조색2 6" xfId="1394"/>
    <cellStyle name="강조색2 6 2" xfId="1395"/>
    <cellStyle name="강조색2 6 3" xfId="1396"/>
    <cellStyle name="강조색2 6 4" xfId="1397"/>
    <cellStyle name="강조색2 6 5" xfId="1398"/>
    <cellStyle name="강조색2 6 6" xfId="1399"/>
    <cellStyle name="강조색2 6 7" xfId="1400"/>
    <cellStyle name="강조색2 7" xfId="1401"/>
    <cellStyle name="강조색2 7 2" xfId="1402"/>
    <cellStyle name="강조색2 7 3" xfId="1403"/>
    <cellStyle name="강조색2 7 4" xfId="1404"/>
    <cellStyle name="강조색2 7 5" xfId="1405"/>
    <cellStyle name="강조색2 7 6" xfId="1406"/>
    <cellStyle name="강조색2 7 7" xfId="1407"/>
    <cellStyle name="강조색2 8" xfId="1408"/>
    <cellStyle name="강조색2 8 2" xfId="1409"/>
    <cellStyle name="강조색2 8 3" xfId="1410"/>
    <cellStyle name="강조색2 8 4" xfId="1411"/>
    <cellStyle name="강조색2 8 5" xfId="1412"/>
    <cellStyle name="강조색2 8 6" xfId="1413"/>
    <cellStyle name="강조색2 8 7" xfId="1414"/>
    <cellStyle name="강조색2 9" xfId="1415"/>
    <cellStyle name="강조색3 10" xfId="1416"/>
    <cellStyle name="강조색3 11" xfId="1417"/>
    <cellStyle name="강조색3 12" xfId="1418"/>
    <cellStyle name="강조색3 13" xfId="1419"/>
    <cellStyle name="강조색3 14" xfId="1420"/>
    <cellStyle name="강조색3 2" xfId="1421"/>
    <cellStyle name="강조색3 2 2" xfId="1422"/>
    <cellStyle name="강조색3 2 3" xfId="1423"/>
    <cellStyle name="강조색3 2 4" xfId="1424"/>
    <cellStyle name="강조색3 2 5" xfId="1425"/>
    <cellStyle name="강조색3 2 6" xfId="1426"/>
    <cellStyle name="강조색3 2 7" xfId="1427"/>
    <cellStyle name="강조색3 3" xfId="1428"/>
    <cellStyle name="강조색3 3 2" xfId="1429"/>
    <cellStyle name="강조색3 3 3" xfId="1430"/>
    <cellStyle name="강조색3 3 4" xfId="1431"/>
    <cellStyle name="강조색3 3 5" xfId="1432"/>
    <cellStyle name="강조색3 3 6" xfId="1433"/>
    <cellStyle name="강조색3 3 7" xfId="1434"/>
    <cellStyle name="강조색3 4" xfId="1435"/>
    <cellStyle name="강조색3 4 2" xfId="1436"/>
    <cellStyle name="강조색3 4 3" xfId="1437"/>
    <cellStyle name="강조색3 4 4" xfId="1438"/>
    <cellStyle name="강조색3 4 5" xfId="1439"/>
    <cellStyle name="강조색3 4 6" xfId="1440"/>
    <cellStyle name="강조색3 4 7" xfId="1441"/>
    <cellStyle name="강조색3 5" xfId="1442"/>
    <cellStyle name="강조색3 5 2" xfId="1443"/>
    <cellStyle name="강조색3 5 3" xfId="1444"/>
    <cellStyle name="강조색3 5 4" xfId="1445"/>
    <cellStyle name="강조색3 5 5" xfId="1446"/>
    <cellStyle name="강조색3 5 6" xfId="1447"/>
    <cellStyle name="강조색3 5 7" xfId="1448"/>
    <cellStyle name="강조색3 6" xfId="1449"/>
    <cellStyle name="강조색3 6 2" xfId="1450"/>
    <cellStyle name="강조색3 6 3" xfId="1451"/>
    <cellStyle name="강조색3 6 4" xfId="1452"/>
    <cellStyle name="강조색3 6 5" xfId="1453"/>
    <cellStyle name="강조색3 6 6" xfId="1454"/>
    <cellStyle name="강조색3 6 7" xfId="1455"/>
    <cellStyle name="강조색3 7" xfId="1456"/>
    <cellStyle name="강조색3 7 2" xfId="1457"/>
    <cellStyle name="강조색3 7 3" xfId="1458"/>
    <cellStyle name="강조색3 7 4" xfId="1459"/>
    <cellStyle name="강조색3 7 5" xfId="1460"/>
    <cellStyle name="강조색3 7 6" xfId="1461"/>
    <cellStyle name="강조색3 7 7" xfId="1462"/>
    <cellStyle name="강조색3 8" xfId="1463"/>
    <cellStyle name="강조색3 8 2" xfId="1464"/>
    <cellStyle name="강조색3 8 3" xfId="1465"/>
    <cellStyle name="강조색3 8 4" xfId="1466"/>
    <cellStyle name="강조색3 8 5" xfId="1467"/>
    <cellStyle name="강조색3 8 6" xfId="1468"/>
    <cellStyle name="강조색3 8 7" xfId="1469"/>
    <cellStyle name="강조색3 9" xfId="1470"/>
    <cellStyle name="강조색4 10" xfId="1471"/>
    <cellStyle name="강조색4 11" xfId="1472"/>
    <cellStyle name="강조색4 12" xfId="1473"/>
    <cellStyle name="강조색4 13" xfId="1474"/>
    <cellStyle name="강조색4 14" xfId="1475"/>
    <cellStyle name="강조색4 2" xfId="1476"/>
    <cellStyle name="강조색4 2 2" xfId="1477"/>
    <cellStyle name="강조색4 2 3" xfId="1478"/>
    <cellStyle name="강조색4 2 4" xfId="1479"/>
    <cellStyle name="강조색4 2 5" xfId="1480"/>
    <cellStyle name="강조색4 2 6" xfId="1481"/>
    <cellStyle name="강조색4 2 7" xfId="1482"/>
    <cellStyle name="강조색4 3" xfId="1483"/>
    <cellStyle name="강조색4 3 2" xfId="1484"/>
    <cellStyle name="강조색4 3 3" xfId="1485"/>
    <cellStyle name="강조색4 3 4" xfId="1486"/>
    <cellStyle name="강조색4 3 5" xfId="1487"/>
    <cellStyle name="강조색4 3 6" xfId="1488"/>
    <cellStyle name="강조색4 3 7" xfId="1489"/>
    <cellStyle name="강조색4 4" xfId="1490"/>
    <cellStyle name="강조색4 4 2" xfId="1491"/>
    <cellStyle name="강조색4 4 3" xfId="1492"/>
    <cellStyle name="강조색4 4 4" xfId="1493"/>
    <cellStyle name="강조색4 4 5" xfId="1494"/>
    <cellStyle name="강조색4 4 6" xfId="1495"/>
    <cellStyle name="강조색4 4 7" xfId="1496"/>
    <cellStyle name="강조색4 5" xfId="1497"/>
    <cellStyle name="강조색4 5 2" xfId="1498"/>
    <cellStyle name="강조색4 5 3" xfId="1499"/>
    <cellStyle name="강조색4 5 4" xfId="1500"/>
    <cellStyle name="강조색4 5 5" xfId="1501"/>
    <cellStyle name="강조색4 5 6" xfId="1502"/>
    <cellStyle name="강조색4 5 7" xfId="1503"/>
    <cellStyle name="강조색4 6" xfId="1504"/>
    <cellStyle name="강조색4 6 2" xfId="1505"/>
    <cellStyle name="강조색4 6 3" xfId="1506"/>
    <cellStyle name="강조색4 6 4" xfId="1507"/>
    <cellStyle name="강조색4 6 5" xfId="1508"/>
    <cellStyle name="강조색4 6 6" xfId="1509"/>
    <cellStyle name="강조색4 6 7" xfId="1510"/>
    <cellStyle name="강조색4 7" xfId="1511"/>
    <cellStyle name="강조색4 7 2" xfId="1512"/>
    <cellStyle name="강조색4 7 3" xfId="1513"/>
    <cellStyle name="강조색4 7 4" xfId="1514"/>
    <cellStyle name="강조색4 7 5" xfId="1515"/>
    <cellStyle name="강조색4 7 6" xfId="1516"/>
    <cellStyle name="강조색4 7 7" xfId="1517"/>
    <cellStyle name="강조색4 8" xfId="1518"/>
    <cellStyle name="강조색4 8 2" xfId="1519"/>
    <cellStyle name="강조색4 8 3" xfId="1520"/>
    <cellStyle name="강조색4 8 4" xfId="1521"/>
    <cellStyle name="강조색4 8 5" xfId="1522"/>
    <cellStyle name="강조색4 8 6" xfId="1523"/>
    <cellStyle name="강조색4 8 7" xfId="1524"/>
    <cellStyle name="강조색4 9" xfId="1525"/>
    <cellStyle name="강조색5 10" xfId="1526"/>
    <cellStyle name="강조색5 11" xfId="1527"/>
    <cellStyle name="강조색5 12" xfId="1528"/>
    <cellStyle name="강조색5 13" xfId="1529"/>
    <cellStyle name="강조색5 14" xfId="1530"/>
    <cellStyle name="강조색5 2" xfId="1531"/>
    <cellStyle name="강조색5 2 2" xfId="1532"/>
    <cellStyle name="강조색5 2 3" xfId="1533"/>
    <cellStyle name="강조색5 2 4" xfId="1534"/>
    <cellStyle name="강조색5 2 5" xfId="1535"/>
    <cellStyle name="강조색5 2 6" xfId="1536"/>
    <cellStyle name="강조색5 2 7" xfId="1537"/>
    <cellStyle name="강조색5 3" xfId="1538"/>
    <cellStyle name="강조색5 3 2" xfId="1539"/>
    <cellStyle name="강조색5 3 3" xfId="1540"/>
    <cellStyle name="강조색5 3 4" xfId="1541"/>
    <cellStyle name="강조색5 3 5" xfId="1542"/>
    <cellStyle name="강조색5 3 6" xfId="1543"/>
    <cellStyle name="강조색5 3 7" xfId="1544"/>
    <cellStyle name="강조색5 4" xfId="1545"/>
    <cellStyle name="강조색5 4 2" xfId="1546"/>
    <cellStyle name="강조색5 4 3" xfId="1547"/>
    <cellStyle name="강조색5 4 4" xfId="1548"/>
    <cellStyle name="강조색5 4 5" xfId="1549"/>
    <cellStyle name="강조색5 4 6" xfId="1550"/>
    <cellStyle name="강조색5 4 7" xfId="1551"/>
    <cellStyle name="강조색5 5" xfId="1552"/>
    <cellStyle name="강조색5 5 2" xfId="1553"/>
    <cellStyle name="강조색5 5 3" xfId="1554"/>
    <cellStyle name="강조색5 5 4" xfId="1555"/>
    <cellStyle name="강조색5 5 5" xfId="1556"/>
    <cellStyle name="강조색5 5 6" xfId="1557"/>
    <cellStyle name="강조색5 5 7" xfId="1558"/>
    <cellStyle name="강조색5 6" xfId="1559"/>
    <cellStyle name="강조색5 6 2" xfId="1560"/>
    <cellStyle name="강조색5 6 3" xfId="1561"/>
    <cellStyle name="강조색5 6 4" xfId="1562"/>
    <cellStyle name="강조색5 6 5" xfId="1563"/>
    <cellStyle name="강조색5 6 6" xfId="1564"/>
    <cellStyle name="강조색5 6 7" xfId="1565"/>
    <cellStyle name="강조색5 7" xfId="1566"/>
    <cellStyle name="강조색5 7 2" xfId="1567"/>
    <cellStyle name="강조색5 7 3" xfId="1568"/>
    <cellStyle name="강조색5 7 4" xfId="1569"/>
    <cellStyle name="강조색5 7 5" xfId="1570"/>
    <cellStyle name="강조색5 7 6" xfId="1571"/>
    <cellStyle name="강조색5 7 7" xfId="1572"/>
    <cellStyle name="강조색5 8" xfId="1573"/>
    <cellStyle name="강조색5 8 2" xfId="1574"/>
    <cellStyle name="강조색5 8 3" xfId="1575"/>
    <cellStyle name="강조색5 8 4" xfId="1576"/>
    <cellStyle name="강조색5 8 5" xfId="1577"/>
    <cellStyle name="강조색5 8 6" xfId="1578"/>
    <cellStyle name="강조색5 8 7" xfId="1579"/>
    <cellStyle name="강조색5 9" xfId="1580"/>
    <cellStyle name="강조색6 10" xfId="1581"/>
    <cellStyle name="강조색6 11" xfId="1582"/>
    <cellStyle name="강조색6 12" xfId="1583"/>
    <cellStyle name="강조색6 13" xfId="1584"/>
    <cellStyle name="강조색6 14" xfId="1585"/>
    <cellStyle name="강조색6 2" xfId="1586"/>
    <cellStyle name="강조색6 2 2" xfId="1587"/>
    <cellStyle name="강조색6 2 3" xfId="1588"/>
    <cellStyle name="강조색6 2 4" xfId="1589"/>
    <cellStyle name="강조색6 2 5" xfId="1590"/>
    <cellStyle name="강조색6 2 6" xfId="1591"/>
    <cellStyle name="강조색6 2 7" xfId="1592"/>
    <cellStyle name="강조색6 3" xfId="1593"/>
    <cellStyle name="강조색6 3 2" xfId="1594"/>
    <cellStyle name="강조색6 3 3" xfId="1595"/>
    <cellStyle name="강조색6 3 4" xfId="1596"/>
    <cellStyle name="강조색6 3 5" xfId="1597"/>
    <cellStyle name="강조색6 3 6" xfId="1598"/>
    <cellStyle name="강조색6 3 7" xfId="1599"/>
    <cellStyle name="강조색6 4" xfId="1600"/>
    <cellStyle name="강조색6 4 2" xfId="1601"/>
    <cellStyle name="강조색6 4 3" xfId="1602"/>
    <cellStyle name="강조색6 4 4" xfId="1603"/>
    <cellStyle name="강조색6 4 5" xfId="1604"/>
    <cellStyle name="강조색6 4 6" xfId="1605"/>
    <cellStyle name="강조색6 4 7" xfId="1606"/>
    <cellStyle name="강조색6 5" xfId="1607"/>
    <cellStyle name="강조색6 5 2" xfId="1608"/>
    <cellStyle name="강조색6 5 3" xfId="1609"/>
    <cellStyle name="강조색6 5 4" xfId="1610"/>
    <cellStyle name="강조색6 5 5" xfId="1611"/>
    <cellStyle name="강조색6 5 6" xfId="1612"/>
    <cellStyle name="강조색6 5 7" xfId="1613"/>
    <cellStyle name="강조색6 6" xfId="1614"/>
    <cellStyle name="강조색6 6 2" xfId="1615"/>
    <cellStyle name="강조색6 6 3" xfId="1616"/>
    <cellStyle name="강조색6 6 4" xfId="1617"/>
    <cellStyle name="강조색6 6 5" xfId="1618"/>
    <cellStyle name="강조색6 6 6" xfId="1619"/>
    <cellStyle name="강조색6 6 7" xfId="1620"/>
    <cellStyle name="강조색6 7" xfId="1621"/>
    <cellStyle name="강조색6 7 2" xfId="1622"/>
    <cellStyle name="강조색6 7 3" xfId="1623"/>
    <cellStyle name="강조색6 7 4" xfId="1624"/>
    <cellStyle name="강조색6 7 5" xfId="1625"/>
    <cellStyle name="강조색6 7 6" xfId="1626"/>
    <cellStyle name="강조색6 7 7" xfId="1627"/>
    <cellStyle name="강조색6 8" xfId="1628"/>
    <cellStyle name="강조색6 8 2" xfId="1629"/>
    <cellStyle name="강조색6 8 3" xfId="1630"/>
    <cellStyle name="강조색6 8 4" xfId="1631"/>
    <cellStyle name="강조색6 8 5" xfId="1632"/>
    <cellStyle name="강조색6 8 6" xfId="1633"/>
    <cellStyle name="강조색6 8 7" xfId="1634"/>
    <cellStyle name="강조색6 9" xfId="1635"/>
    <cellStyle name="경고문 10" xfId="1636"/>
    <cellStyle name="경고문 11" xfId="1637"/>
    <cellStyle name="경고문 12" xfId="1638"/>
    <cellStyle name="경고문 13" xfId="1639"/>
    <cellStyle name="경고문 14" xfId="1640"/>
    <cellStyle name="경고문 2" xfId="1641"/>
    <cellStyle name="경고문 2 2" xfId="1642"/>
    <cellStyle name="경고문 2 3" xfId="1643"/>
    <cellStyle name="경고문 2 4" xfId="1644"/>
    <cellStyle name="경고문 2 5" xfId="1645"/>
    <cellStyle name="경고문 2 6" xfId="1646"/>
    <cellStyle name="경고문 2 7" xfId="1647"/>
    <cellStyle name="경고문 3" xfId="1648"/>
    <cellStyle name="경고문 3 2" xfId="1649"/>
    <cellStyle name="경고문 3 3" xfId="1650"/>
    <cellStyle name="경고문 3 4" xfId="1651"/>
    <cellStyle name="경고문 3 5" xfId="1652"/>
    <cellStyle name="경고문 3 6" xfId="1653"/>
    <cellStyle name="경고문 3 7" xfId="1654"/>
    <cellStyle name="경고문 4" xfId="1655"/>
    <cellStyle name="경고문 4 2" xfId="1656"/>
    <cellStyle name="경고문 4 3" xfId="1657"/>
    <cellStyle name="경고문 4 4" xfId="1658"/>
    <cellStyle name="경고문 4 5" xfId="1659"/>
    <cellStyle name="경고문 4 6" xfId="1660"/>
    <cellStyle name="경고문 4 7" xfId="1661"/>
    <cellStyle name="경고문 5" xfId="1662"/>
    <cellStyle name="경고문 5 2" xfId="1663"/>
    <cellStyle name="경고문 5 3" xfId="1664"/>
    <cellStyle name="경고문 5 4" xfId="1665"/>
    <cellStyle name="경고문 5 5" xfId="1666"/>
    <cellStyle name="경고문 5 6" xfId="1667"/>
    <cellStyle name="경고문 5 7" xfId="1668"/>
    <cellStyle name="경고문 6" xfId="1669"/>
    <cellStyle name="경고문 6 2" xfId="1670"/>
    <cellStyle name="경고문 6 3" xfId="1671"/>
    <cellStyle name="경고문 6 4" xfId="1672"/>
    <cellStyle name="경고문 6 5" xfId="1673"/>
    <cellStyle name="경고문 6 6" xfId="1674"/>
    <cellStyle name="경고문 6 7" xfId="1675"/>
    <cellStyle name="경고문 7" xfId="1676"/>
    <cellStyle name="경고문 7 2" xfId="1677"/>
    <cellStyle name="경고문 7 3" xfId="1678"/>
    <cellStyle name="경고문 7 4" xfId="1679"/>
    <cellStyle name="경고문 7 5" xfId="1680"/>
    <cellStyle name="경고문 7 6" xfId="1681"/>
    <cellStyle name="경고문 7 7" xfId="1682"/>
    <cellStyle name="경고문 8" xfId="1683"/>
    <cellStyle name="경고문 8 2" xfId="1684"/>
    <cellStyle name="경고문 8 3" xfId="1685"/>
    <cellStyle name="경고문 8 4" xfId="1686"/>
    <cellStyle name="경고문 8 5" xfId="1687"/>
    <cellStyle name="경고문 8 6" xfId="1688"/>
    <cellStyle name="경고문 8 7" xfId="1689"/>
    <cellStyle name="경고문 9" xfId="1690"/>
    <cellStyle name="계산 10" xfId="1691"/>
    <cellStyle name="계산 11" xfId="1692"/>
    <cellStyle name="계산 12" xfId="1693"/>
    <cellStyle name="계산 13" xfId="1694"/>
    <cellStyle name="계산 14" xfId="1695"/>
    <cellStyle name="계산 2" xfId="1696"/>
    <cellStyle name="계산 2 2" xfId="1697"/>
    <cellStyle name="계산 2 3" xfId="1698"/>
    <cellStyle name="계산 2 4" xfId="1699"/>
    <cellStyle name="계산 2 5" xfId="1700"/>
    <cellStyle name="계산 2 6" xfId="1701"/>
    <cellStyle name="계산 2 7" xfId="1702"/>
    <cellStyle name="계산 3" xfId="1703"/>
    <cellStyle name="계산 3 2" xfId="1704"/>
    <cellStyle name="계산 3 3" xfId="1705"/>
    <cellStyle name="계산 3 4" xfId="1706"/>
    <cellStyle name="계산 3 5" xfId="1707"/>
    <cellStyle name="계산 3 6" xfId="1708"/>
    <cellStyle name="계산 3 7" xfId="1709"/>
    <cellStyle name="계산 4" xfId="1710"/>
    <cellStyle name="계산 4 2" xfId="1711"/>
    <cellStyle name="계산 4 3" xfId="1712"/>
    <cellStyle name="계산 4 4" xfId="1713"/>
    <cellStyle name="계산 4 5" xfId="1714"/>
    <cellStyle name="계산 4 6" xfId="1715"/>
    <cellStyle name="계산 4 7" xfId="1716"/>
    <cellStyle name="계산 5" xfId="1717"/>
    <cellStyle name="계산 5 2" xfId="1718"/>
    <cellStyle name="계산 5 3" xfId="1719"/>
    <cellStyle name="계산 5 4" xfId="1720"/>
    <cellStyle name="계산 5 5" xfId="1721"/>
    <cellStyle name="계산 5 6" xfId="1722"/>
    <cellStyle name="계산 5 7" xfId="1723"/>
    <cellStyle name="계산 6" xfId="1724"/>
    <cellStyle name="계산 6 2" xfId="1725"/>
    <cellStyle name="계산 6 3" xfId="1726"/>
    <cellStyle name="계산 6 4" xfId="1727"/>
    <cellStyle name="계산 6 5" xfId="1728"/>
    <cellStyle name="계산 6 6" xfId="1729"/>
    <cellStyle name="계산 6 7" xfId="1730"/>
    <cellStyle name="계산 7" xfId="1731"/>
    <cellStyle name="계산 7 2" xfId="1732"/>
    <cellStyle name="계산 7 3" xfId="1733"/>
    <cellStyle name="계산 7 4" xfId="1734"/>
    <cellStyle name="계산 7 5" xfId="1735"/>
    <cellStyle name="계산 7 6" xfId="1736"/>
    <cellStyle name="계산 7 7" xfId="1737"/>
    <cellStyle name="계산 8" xfId="1738"/>
    <cellStyle name="계산 8 2" xfId="1739"/>
    <cellStyle name="계산 8 3" xfId="1740"/>
    <cellStyle name="계산 8 4" xfId="1741"/>
    <cellStyle name="계산 8 5" xfId="1742"/>
    <cellStyle name="계산 8 6" xfId="1743"/>
    <cellStyle name="계산 8 7" xfId="1744"/>
    <cellStyle name="계산 9" xfId="1745"/>
    <cellStyle name="고정소숫점" xfId="16"/>
    <cellStyle name="고정출력1" xfId="17"/>
    <cellStyle name="고정출력2" xfId="18"/>
    <cellStyle name="나쁨 10" xfId="1746"/>
    <cellStyle name="나쁨 11" xfId="1747"/>
    <cellStyle name="나쁨 12" xfId="1748"/>
    <cellStyle name="나쁨 13" xfId="1749"/>
    <cellStyle name="나쁨 14" xfId="1750"/>
    <cellStyle name="나쁨 2" xfId="1751"/>
    <cellStyle name="나쁨 2 2" xfId="1752"/>
    <cellStyle name="나쁨 2 3" xfId="1753"/>
    <cellStyle name="나쁨 2 4" xfId="1754"/>
    <cellStyle name="나쁨 2 5" xfId="1755"/>
    <cellStyle name="나쁨 2 6" xfId="1756"/>
    <cellStyle name="나쁨 2 7" xfId="1757"/>
    <cellStyle name="나쁨 3" xfId="1758"/>
    <cellStyle name="나쁨 3 2" xfId="1759"/>
    <cellStyle name="나쁨 3 3" xfId="1760"/>
    <cellStyle name="나쁨 3 4" xfId="1761"/>
    <cellStyle name="나쁨 3 5" xfId="1762"/>
    <cellStyle name="나쁨 3 6" xfId="1763"/>
    <cellStyle name="나쁨 3 7" xfId="1764"/>
    <cellStyle name="나쁨 4" xfId="1765"/>
    <cellStyle name="나쁨 4 2" xfId="1766"/>
    <cellStyle name="나쁨 4 3" xfId="1767"/>
    <cellStyle name="나쁨 4 4" xfId="1768"/>
    <cellStyle name="나쁨 4 5" xfId="1769"/>
    <cellStyle name="나쁨 4 6" xfId="1770"/>
    <cellStyle name="나쁨 4 7" xfId="1771"/>
    <cellStyle name="나쁨 5" xfId="1772"/>
    <cellStyle name="나쁨 5 2" xfId="1773"/>
    <cellStyle name="나쁨 5 3" xfId="1774"/>
    <cellStyle name="나쁨 5 4" xfId="1775"/>
    <cellStyle name="나쁨 5 5" xfId="1776"/>
    <cellStyle name="나쁨 5 6" xfId="1777"/>
    <cellStyle name="나쁨 5 7" xfId="1778"/>
    <cellStyle name="나쁨 6" xfId="1779"/>
    <cellStyle name="나쁨 6 2" xfId="1780"/>
    <cellStyle name="나쁨 6 3" xfId="1781"/>
    <cellStyle name="나쁨 6 4" xfId="1782"/>
    <cellStyle name="나쁨 6 5" xfId="1783"/>
    <cellStyle name="나쁨 6 6" xfId="1784"/>
    <cellStyle name="나쁨 6 7" xfId="1785"/>
    <cellStyle name="나쁨 7" xfId="1786"/>
    <cellStyle name="나쁨 7 2" xfId="1787"/>
    <cellStyle name="나쁨 7 3" xfId="1788"/>
    <cellStyle name="나쁨 7 4" xfId="1789"/>
    <cellStyle name="나쁨 7 5" xfId="1790"/>
    <cellStyle name="나쁨 7 6" xfId="1791"/>
    <cellStyle name="나쁨 7 7" xfId="1792"/>
    <cellStyle name="나쁨 8" xfId="1793"/>
    <cellStyle name="나쁨 8 2" xfId="1794"/>
    <cellStyle name="나쁨 8 3" xfId="1795"/>
    <cellStyle name="나쁨 8 4" xfId="1796"/>
    <cellStyle name="나쁨 8 5" xfId="1797"/>
    <cellStyle name="나쁨 8 6" xfId="1798"/>
    <cellStyle name="나쁨 8 7" xfId="1799"/>
    <cellStyle name="나쁨 9" xfId="1800"/>
    <cellStyle name="날짜" xfId="19"/>
    <cellStyle name="달러" xfId="20"/>
    <cellStyle name="뒤에 오는 하이퍼링크" xfId="21"/>
    <cellStyle name="메모 10" xfId="1801"/>
    <cellStyle name="메모 11" xfId="1802"/>
    <cellStyle name="메모 12" xfId="1803"/>
    <cellStyle name="메모 13" xfId="1804"/>
    <cellStyle name="메모 14" xfId="1805"/>
    <cellStyle name="메모 15" xfId="1806"/>
    <cellStyle name="메모 2" xfId="170"/>
    <cellStyle name="메모 2 2" xfId="1808"/>
    <cellStyle name="메모 2 3" xfId="1809"/>
    <cellStyle name="메모 2 4" xfId="1810"/>
    <cellStyle name="메모 2 5" xfId="1811"/>
    <cellStyle name="메모 2 6" xfId="1812"/>
    <cellStyle name="메모 2 7" xfId="1813"/>
    <cellStyle name="메모 2 8" xfId="1807"/>
    <cellStyle name="메모 3" xfId="1814"/>
    <cellStyle name="메모 3 2" xfId="1815"/>
    <cellStyle name="메모 3 3" xfId="1816"/>
    <cellStyle name="메모 3 4" xfId="1817"/>
    <cellStyle name="메모 3 5" xfId="1818"/>
    <cellStyle name="메모 3 6" xfId="1819"/>
    <cellStyle name="메모 3 7" xfId="1820"/>
    <cellStyle name="메모 4" xfId="1821"/>
    <cellStyle name="메모 4 2" xfId="1822"/>
    <cellStyle name="메모 4 3" xfId="1823"/>
    <cellStyle name="메모 4 4" xfId="1824"/>
    <cellStyle name="메모 4 5" xfId="1825"/>
    <cellStyle name="메모 4 6" xfId="1826"/>
    <cellStyle name="메모 4 7" xfId="1827"/>
    <cellStyle name="메모 5" xfId="1828"/>
    <cellStyle name="메모 5 2" xfId="1829"/>
    <cellStyle name="메모 5 3" xfId="1830"/>
    <cellStyle name="메모 5 4" xfId="1831"/>
    <cellStyle name="메모 5 5" xfId="1832"/>
    <cellStyle name="메모 5 6" xfId="1833"/>
    <cellStyle name="메모 5 7" xfId="1834"/>
    <cellStyle name="메모 6" xfId="1835"/>
    <cellStyle name="메모 6 2" xfId="1836"/>
    <cellStyle name="메모 6 3" xfId="1837"/>
    <cellStyle name="메모 6 4" xfId="1838"/>
    <cellStyle name="메모 6 5" xfId="1839"/>
    <cellStyle name="메모 6 6" xfId="1840"/>
    <cellStyle name="메모 6 7" xfId="1841"/>
    <cellStyle name="메모 7" xfId="1842"/>
    <cellStyle name="메모 7 2" xfId="1843"/>
    <cellStyle name="메모 7 3" xfId="1844"/>
    <cellStyle name="메모 7 4" xfId="1845"/>
    <cellStyle name="메모 7 5" xfId="1846"/>
    <cellStyle name="메모 7 6" xfId="1847"/>
    <cellStyle name="메모 7 7" xfId="1848"/>
    <cellStyle name="메모 8" xfId="1849"/>
    <cellStyle name="메모 8 2" xfId="1850"/>
    <cellStyle name="메모 8 3" xfId="1851"/>
    <cellStyle name="메모 8 4" xfId="1852"/>
    <cellStyle name="메모 8 5" xfId="1853"/>
    <cellStyle name="메모 8 6" xfId="1854"/>
    <cellStyle name="메모 8 7" xfId="1855"/>
    <cellStyle name="메모 9" xfId="1856"/>
    <cellStyle name="백분율 2" xfId="22"/>
    <cellStyle name="백분율 3" xfId="23"/>
    <cellStyle name="백분율 4" xfId="126"/>
    <cellStyle name="보통 10" xfId="1857"/>
    <cellStyle name="보통 11" xfId="1858"/>
    <cellStyle name="보통 12" xfId="1859"/>
    <cellStyle name="보통 13" xfId="1860"/>
    <cellStyle name="보통 14" xfId="1861"/>
    <cellStyle name="보통 2" xfId="1862"/>
    <cellStyle name="보통 2 2" xfId="1863"/>
    <cellStyle name="보통 2 3" xfId="1864"/>
    <cellStyle name="보통 2 4" xfId="1865"/>
    <cellStyle name="보통 2 5" xfId="1866"/>
    <cellStyle name="보통 2 6" xfId="1867"/>
    <cellStyle name="보통 2 7" xfId="1868"/>
    <cellStyle name="보통 3" xfId="1869"/>
    <cellStyle name="보통 3 2" xfId="1870"/>
    <cellStyle name="보통 3 3" xfId="1871"/>
    <cellStyle name="보통 3 4" xfId="1872"/>
    <cellStyle name="보통 3 5" xfId="1873"/>
    <cellStyle name="보통 3 6" xfId="1874"/>
    <cellStyle name="보통 3 7" xfId="1875"/>
    <cellStyle name="보통 4" xfId="1876"/>
    <cellStyle name="보통 4 2" xfId="1877"/>
    <cellStyle name="보통 4 3" xfId="1878"/>
    <cellStyle name="보통 4 4" xfId="1879"/>
    <cellStyle name="보통 4 5" xfId="1880"/>
    <cellStyle name="보통 4 6" xfId="1881"/>
    <cellStyle name="보통 4 7" xfId="1882"/>
    <cellStyle name="보통 5" xfId="1883"/>
    <cellStyle name="보통 5 2" xfId="1884"/>
    <cellStyle name="보통 5 3" xfId="1885"/>
    <cellStyle name="보통 5 4" xfId="1886"/>
    <cellStyle name="보통 5 5" xfId="1887"/>
    <cellStyle name="보통 5 6" xfId="1888"/>
    <cellStyle name="보통 5 7" xfId="1889"/>
    <cellStyle name="보통 6" xfId="1890"/>
    <cellStyle name="보통 6 2" xfId="1891"/>
    <cellStyle name="보통 6 3" xfId="1892"/>
    <cellStyle name="보통 6 4" xfId="1893"/>
    <cellStyle name="보통 6 5" xfId="1894"/>
    <cellStyle name="보통 6 6" xfId="1895"/>
    <cellStyle name="보통 6 7" xfId="1896"/>
    <cellStyle name="보통 7" xfId="1897"/>
    <cellStyle name="보통 7 2" xfId="1898"/>
    <cellStyle name="보통 7 3" xfId="1899"/>
    <cellStyle name="보통 7 4" xfId="1900"/>
    <cellStyle name="보통 7 5" xfId="1901"/>
    <cellStyle name="보통 7 6" xfId="1902"/>
    <cellStyle name="보통 7 7" xfId="1903"/>
    <cellStyle name="보통 8" xfId="1904"/>
    <cellStyle name="보통 8 2" xfId="1905"/>
    <cellStyle name="보통 8 3" xfId="1906"/>
    <cellStyle name="보통 8 4" xfId="1907"/>
    <cellStyle name="보통 8 5" xfId="1908"/>
    <cellStyle name="보통 8 6" xfId="1909"/>
    <cellStyle name="보통 8 7" xfId="1910"/>
    <cellStyle name="보통 9" xfId="1911"/>
    <cellStyle name="설명 텍스트 10" xfId="1912"/>
    <cellStyle name="설명 텍스트 11" xfId="1913"/>
    <cellStyle name="설명 텍스트 12" xfId="1914"/>
    <cellStyle name="설명 텍스트 13" xfId="1915"/>
    <cellStyle name="설명 텍스트 14" xfId="1916"/>
    <cellStyle name="설명 텍스트 2" xfId="1917"/>
    <cellStyle name="설명 텍스트 2 2" xfId="1918"/>
    <cellStyle name="설명 텍스트 2 3" xfId="1919"/>
    <cellStyle name="설명 텍스트 2 4" xfId="1920"/>
    <cellStyle name="설명 텍스트 2 5" xfId="1921"/>
    <cellStyle name="설명 텍스트 2 6" xfId="1922"/>
    <cellStyle name="설명 텍스트 2 7" xfId="1923"/>
    <cellStyle name="설명 텍스트 3" xfId="1924"/>
    <cellStyle name="설명 텍스트 3 2" xfId="1925"/>
    <cellStyle name="설명 텍스트 3 3" xfId="1926"/>
    <cellStyle name="설명 텍스트 3 4" xfId="1927"/>
    <cellStyle name="설명 텍스트 3 5" xfId="1928"/>
    <cellStyle name="설명 텍스트 3 6" xfId="1929"/>
    <cellStyle name="설명 텍스트 3 7" xfId="1930"/>
    <cellStyle name="설명 텍스트 4" xfId="1931"/>
    <cellStyle name="설명 텍스트 4 2" xfId="1932"/>
    <cellStyle name="설명 텍스트 4 3" xfId="1933"/>
    <cellStyle name="설명 텍스트 4 4" xfId="1934"/>
    <cellStyle name="설명 텍스트 4 5" xfId="1935"/>
    <cellStyle name="설명 텍스트 4 6" xfId="1936"/>
    <cellStyle name="설명 텍스트 4 7" xfId="1937"/>
    <cellStyle name="설명 텍스트 5" xfId="1938"/>
    <cellStyle name="설명 텍스트 5 2" xfId="1939"/>
    <cellStyle name="설명 텍스트 5 3" xfId="1940"/>
    <cellStyle name="설명 텍스트 5 4" xfId="1941"/>
    <cellStyle name="설명 텍스트 5 5" xfId="1942"/>
    <cellStyle name="설명 텍스트 5 6" xfId="1943"/>
    <cellStyle name="설명 텍스트 5 7" xfId="1944"/>
    <cellStyle name="설명 텍스트 6" xfId="1945"/>
    <cellStyle name="설명 텍스트 6 2" xfId="1946"/>
    <cellStyle name="설명 텍스트 6 3" xfId="1947"/>
    <cellStyle name="설명 텍스트 6 4" xfId="1948"/>
    <cellStyle name="설명 텍스트 6 5" xfId="1949"/>
    <cellStyle name="설명 텍스트 6 6" xfId="1950"/>
    <cellStyle name="설명 텍스트 6 7" xfId="1951"/>
    <cellStyle name="설명 텍스트 7" xfId="1952"/>
    <cellStyle name="설명 텍스트 7 2" xfId="1953"/>
    <cellStyle name="설명 텍스트 7 3" xfId="1954"/>
    <cellStyle name="설명 텍스트 7 4" xfId="1955"/>
    <cellStyle name="설명 텍스트 7 5" xfId="1956"/>
    <cellStyle name="설명 텍스트 7 6" xfId="1957"/>
    <cellStyle name="설명 텍스트 7 7" xfId="1958"/>
    <cellStyle name="설명 텍스트 8" xfId="1959"/>
    <cellStyle name="설명 텍스트 8 2" xfId="1960"/>
    <cellStyle name="설명 텍스트 8 3" xfId="1961"/>
    <cellStyle name="설명 텍스트 8 4" xfId="1962"/>
    <cellStyle name="설명 텍스트 8 5" xfId="1963"/>
    <cellStyle name="설명 텍스트 8 6" xfId="1964"/>
    <cellStyle name="설명 텍스트 8 7" xfId="1965"/>
    <cellStyle name="설명 텍스트 9" xfId="1966"/>
    <cellStyle name="셀 확인 10" xfId="1967"/>
    <cellStyle name="셀 확인 11" xfId="1968"/>
    <cellStyle name="셀 확인 12" xfId="1969"/>
    <cellStyle name="셀 확인 13" xfId="1970"/>
    <cellStyle name="셀 확인 14" xfId="1971"/>
    <cellStyle name="셀 확인 2" xfId="1972"/>
    <cellStyle name="셀 확인 2 2" xfId="1973"/>
    <cellStyle name="셀 확인 2 3" xfId="1974"/>
    <cellStyle name="셀 확인 2 4" xfId="1975"/>
    <cellStyle name="셀 확인 2 5" xfId="1976"/>
    <cellStyle name="셀 확인 2 6" xfId="1977"/>
    <cellStyle name="셀 확인 2 7" xfId="1978"/>
    <cellStyle name="셀 확인 3" xfId="1979"/>
    <cellStyle name="셀 확인 3 2" xfId="1980"/>
    <cellStyle name="셀 확인 3 3" xfId="1981"/>
    <cellStyle name="셀 확인 3 4" xfId="1982"/>
    <cellStyle name="셀 확인 3 5" xfId="1983"/>
    <cellStyle name="셀 확인 3 6" xfId="1984"/>
    <cellStyle name="셀 확인 3 7" xfId="1985"/>
    <cellStyle name="셀 확인 4" xfId="1986"/>
    <cellStyle name="셀 확인 4 2" xfId="1987"/>
    <cellStyle name="셀 확인 4 3" xfId="1988"/>
    <cellStyle name="셀 확인 4 4" xfId="1989"/>
    <cellStyle name="셀 확인 4 5" xfId="1990"/>
    <cellStyle name="셀 확인 4 6" xfId="1991"/>
    <cellStyle name="셀 확인 4 7" xfId="1992"/>
    <cellStyle name="셀 확인 5" xfId="1993"/>
    <cellStyle name="셀 확인 5 2" xfId="1994"/>
    <cellStyle name="셀 확인 5 3" xfId="1995"/>
    <cellStyle name="셀 확인 5 4" xfId="1996"/>
    <cellStyle name="셀 확인 5 5" xfId="1997"/>
    <cellStyle name="셀 확인 5 6" xfId="1998"/>
    <cellStyle name="셀 확인 5 7" xfId="1999"/>
    <cellStyle name="셀 확인 6" xfId="2000"/>
    <cellStyle name="셀 확인 6 2" xfId="2001"/>
    <cellStyle name="셀 확인 6 3" xfId="2002"/>
    <cellStyle name="셀 확인 6 4" xfId="2003"/>
    <cellStyle name="셀 확인 6 5" xfId="2004"/>
    <cellStyle name="셀 확인 6 6" xfId="2005"/>
    <cellStyle name="셀 확인 6 7" xfId="2006"/>
    <cellStyle name="셀 확인 7" xfId="2007"/>
    <cellStyle name="셀 확인 7 2" xfId="2008"/>
    <cellStyle name="셀 확인 7 3" xfId="2009"/>
    <cellStyle name="셀 확인 7 4" xfId="2010"/>
    <cellStyle name="셀 확인 7 5" xfId="2011"/>
    <cellStyle name="셀 확인 7 6" xfId="2012"/>
    <cellStyle name="셀 확인 7 7" xfId="2013"/>
    <cellStyle name="셀 확인 8" xfId="2014"/>
    <cellStyle name="셀 확인 8 2" xfId="2015"/>
    <cellStyle name="셀 확인 8 3" xfId="2016"/>
    <cellStyle name="셀 확인 8 4" xfId="2017"/>
    <cellStyle name="셀 확인 8 5" xfId="2018"/>
    <cellStyle name="셀 확인 8 6" xfId="2019"/>
    <cellStyle name="셀 확인 8 7" xfId="2020"/>
    <cellStyle name="셀 확인 9" xfId="2021"/>
    <cellStyle name="쉼표 [0] 2" xfId="124"/>
    <cellStyle name="쉼표 [0] 2 2" xfId="2022"/>
    <cellStyle name="쉼표 [0] 2 3" xfId="2023"/>
    <cellStyle name="쉼표 [0] 3" xfId="2024"/>
    <cellStyle name="스타일 1" xfId="24"/>
    <cellStyle name="스타일 1 10" xfId="2025"/>
    <cellStyle name="스타일 1 2" xfId="1"/>
    <cellStyle name="스타일 1 3" xfId="2026"/>
    <cellStyle name="스타일 1 4" xfId="2027"/>
    <cellStyle name="스타일 1 5" xfId="2028"/>
    <cellStyle name="스타일 1 6" xfId="2029"/>
    <cellStyle name="스타일 1 7" xfId="2030"/>
    <cellStyle name="스타일 1 8" xfId="2031"/>
    <cellStyle name="스타일 1 9" xfId="2032"/>
    <cellStyle name="연결된 셀 10" xfId="2033"/>
    <cellStyle name="연결된 셀 11" xfId="2034"/>
    <cellStyle name="연결된 셀 12" xfId="2035"/>
    <cellStyle name="연결된 셀 13" xfId="2036"/>
    <cellStyle name="연결된 셀 14" xfId="2037"/>
    <cellStyle name="연결된 셀 2" xfId="2038"/>
    <cellStyle name="연결된 셀 2 2" xfId="2039"/>
    <cellStyle name="연결된 셀 2 3" xfId="2040"/>
    <cellStyle name="연결된 셀 2 4" xfId="2041"/>
    <cellStyle name="연결된 셀 2 5" xfId="2042"/>
    <cellStyle name="연결된 셀 2 6" xfId="2043"/>
    <cellStyle name="연결된 셀 2 7" xfId="2044"/>
    <cellStyle name="연결된 셀 3" xfId="2045"/>
    <cellStyle name="연결된 셀 3 2" xfId="2046"/>
    <cellStyle name="연결된 셀 3 3" xfId="2047"/>
    <cellStyle name="연결된 셀 3 4" xfId="2048"/>
    <cellStyle name="연결된 셀 3 5" xfId="2049"/>
    <cellStyle name="연결된 셀 3 6" xfId="2050"/>
    <cellStyle name="연결된 셀 3 7" xfId="2051"/>
    <cellStyle name="연결된 셀 4" xfId="2052"/>
    <cellStyle name="연결된 셀 4 2" xfId="2053"/>
    <cellStyle name="연결된 셀 4 3" xfId="2054"/>
    <cellStyle name="연결된 셀 4 4" xfId="2055"/>
    <cellStyle name="연결된 셀 4 5" xfId="2056"/>
    <cellStyle name="연결된 셀 4 6" xfId="2057"/>
    <cellStyle name="연결된 셀 4 7" xfId="2058"/>
    <cellStyle name="연결된 셀 5" xfId="2059"/>
    <cellStyle name="연결된 셀 5 2" xfId="2060"/>
    <cellStyle name="연결된 셀 5 3" xfId="2061"/>
    <cellStyle name="연결된 셀 5 4" xfId="2062"/>
    <cellStyle name="연결된 셀 5 5" xfId="2063"/>
    <cellStyle name="연결된 셀 5 6" xfId="2064"/>
    <cellStyle name="연결된 셀 5 7" xfId="2065"/>
    <cellStyle name="연결된 셀 6" xfId="2066"/>
    <cellStyle name="연결된 셀 6 2" xfId="2067"/>
    <cellStyle name="연결된 셀 6 3" xfId="2068"/>
    <cellStyle name="연결된 셀 6 4" xfId="2069"/>
    <cellStyle name="연결된 셀 6 5" xfId="2070"/>
    <cellStyle name="연결된 셀 6 6" xfId="2071"/>
    <cellStyle name="연결된 셀 6 7" xfId="2072"/>
    <cellStyle name="연결된 셀 7" xfId="2073"/>
    <cellStyle name="연결된 셀 7 2" xfId="2074"/>
    <cellStyle name="연결된 셀 7 3" xfId="2075"/>
    <cellStyle name="연결된 셀 7 4" xfId="2076"/>
    <cellStyle name="연결된 셀 7 5" xfId="2077"/>
    <cellStyle name="연결된 셀 7 6" xfId="2078"/>
    <cellStyle name="연결된 셀 7 7" xfId="2079"/>
    <cellStyle name="연결된 셀 8" xfId="2080"/>
    <cellStyle name="연결된 셀 8 2" xfId="2081"/>
    <cellStyle name="연결된 셀 8 3" xfId="2082"/>
    <cellStyle name="연결된 셀 8 4" xfId="2083"/>
    <cellStyle name="연결된 셀 8 5" xfId="2084"/>
    <cellStyle name="연결된 셀 8 6" xfId="2085"/>
    <cellStyle name="연결된 셀 8 7" xfId="2086"/>
    <cellStyle name="연결된 셀 9" xfId="2087"/>
    <cellStyle name="요약 10" xfId="2088"/>
    <cellStyle name="요약 11" xfId="2089"/>
    <cellStyle name="요약 12" xfId="2090"/>
    <cellStyle name="요약 13" xfId="2091"/>
    <cellStyle name="요약 14" xfId="2092"/>
    <cellStyle name="요약 2" xfId="2093"/>
    <cellStyle name="요약 2 2" xfId="2094"/>
    <cellStyle name="요약 2 3" xfId="2095"/>
    <cellStyle name="요약 2 4" xfId="2096"/>
    <cellStyle name="요약 2 5" xfId="2097"/>
    <cellStyle name="요약 2 6" xfId="2098"/>
    <cellStyle name="요약 2 7" xfId="2099"/>
    <cellStyle name="요약 3" xfId="2100"/>
    <cellStyle name="요약 3 2" xfId="2101"/>
    <cellStyle name="요약 3 3" xfId="2102"/>
    <cellStyle name="요약 3 4" xfId="2103"/>
    <cellStyle name="요약 3 5" xfId="2104"/>
    <cellStyle name="요약 3 6" xfId="2105"/>
    <cellStyle name="요약 3 7" xfId="2106"/>
    <cellStyle name="요약 4" xfId="2107"/>
    <cellStyle name="요약 4 2" xfId="2108"/>
    <cellStyle name="요약 4 3" xfId="2109"/>
    <cellStyle name="요약 4 4" xfId="2110"/>
    <cellStyle name="요약 4 5" xfId="2111"/>
    <cellStyle name="요약 4 6" xfId="2112"/>
    <cellStyle name="요약 4 7" xfId="2113"/>
    <cellStyle name="요약 5" xfId="2114"/>
    <cellStyle name="요약 5 2" xfId="2115"/>
    <cellStyle name="요약 5 3" xfId="2116"/>
    <cellStyle name="요약 5 4" xfId="2117"/>
    <cellStyle name="요약 5 5" xfId="2118"/>
    <cellStyle name="요약 5 6" xfId="2119"/>
    <cellStyle name="요약 5 7" xfId="2120"/>
    <cellStyle name="요약 6" xfId="2121"/>
    <cellStyle name="요약 6 2" xfId="2122"/>
    <cellStyle name="요약 6 3" xfId="2123"/>
    <cellStyle name="요약 6 4" xfId="2124"/>
    <cellStyle name="요약 6 5" xfId="2125"/>
    <cellStyle name="요약 6 6" xfId="2126"/>
    <cellStyle name="요약 6 7" xfId="2127"/>
    <cellStyle name="요약 7" xfId="2128"/>
    <cellStyle name="요약 7 2" xfId="2129"/>
    <cellStyle name="요약 7 3" xfId="2130"/>
    <cellStyle name="요약 7 4" xfId="2131"/>
    <cellStyle name="요약 7 5" xfId="2132"/>
    <cellStyle name="요약 7 6" xfId="2133"/>
    <cellStyle name="요약 7 7" xfId="2134"/>
    <cellStyle name="요약 8" xfId="2135"/>
    <cellStyle name="요약 8 2" xfId="2136"/>
    <cellStyle name="요약 8 3" xfId="2137"/>
    <cellStyle name="요약 8 4" xfId="2138"/>
    <cellStyle name="요약 8 5" xfId="2139"/>
    <cellStyle name="요약 8 6" xfId="2140"/>
    <cellStyle name="요약 8 7" xfId="2141"/>
    <cellStyle name="요약 9" xfId="2142"/>
    <cellStyle name="입력 10" xfId="2143"/>
    <cellStyle name="입력 11" xfId="2144"/>
    <cellStyle name="입력 12" xfId="2145"/>
    <cellStyle name="입력 13" xfId="2146"/>
    <cellStyle name="입력 14" xfId="2147"/>
    <cellStyle name="입력 2" xfId="2148"/>
    <cellStyle name="입력 2 2" xfId="2149"/>
    <cellStyle name="입력 2 3" xfId="2150"/>
    <cellStyle name="입력 2 4" xfId="2151"/>
    <cellStyle name="입력 2 5" xfId="2152"/>
    <cellStyle name="입력 2 6" xfId="2153"/>
    <cellStyle name="입력 2 7" xfId="2154"/>
    <cellStyle name="입력 3" xfId="2155"/>
    <cellStyle name="입력 3 2" xfId="2156"/>
    <cellStyle name="입력 3 3" xfId="2157"/>
    <cellStyle name="입력 3 4" xfId="2158"/>
    <cellStyle name="입력 3 5" xfId="2159"/>
    <cellStyle name="입력 3 6" xfId="2160"/>
    <cellStyle name="입력 3 7" xfId="2161"/>
    <cellStyle name="입력 4" xfId="2162"/>
    <cellStyle name="입력 4 2" xfId="2163"/>
    <cellStyle name="입력 4 3" xfId="2164"/>
    <cellStyle name="입력 4 4" xfId="2165"/>
    <cellStyle name="입력 4 5" xfId="2166"/>
    <cellStyle name="입력 4 6" xfId="2167"/>
    <cellStyle name="입력 4 7" xfId="2168"/>
    <cellStyle name="입력 5" xfId="2169"/>
    <cellStyle name="입력 5 2" xfId="2170"/>
    <cellStyle name="입력 5 3" xfId="2171"/>
    <cellStyle name="입력 5 4" xfId="2172"/>
    <cellStyle name="입력 5 5" xfId="2173"/>
    <cellStyle name="입력 5 6" xfId="2174"/>
    <cellStyle name="입력 5 7" xfId="2175"/>
    <cellStyle name="입력 6" xfId="2176"/>
    <cellStyle name="입력 6 2" xfId="2177"/>
    <cellStyle name="입력 6 3" xfId="2178"/>
    <cellStyle name="입력 6 4" xfId="2179"/>
    <cellStyle name="입력 6 5" xfId="2180"/>
    <cellStyle name="입력 6 6" xfId="2181"/>
    <cellStyle name="입력 6 7" xfId="2182"/>
    <cellStyle name="입력 7" xfId="2183"/>
    <cellStyle name="입력 7 2" xfId="2184"/>
    <cellStyle name="입력 7 3" xfId="2185"/>
    <cellStyle name="입력 7 4" xfId="2186"/>
    <cellStyle name="입력 7 5" xfId="2187"/>
    <cellStyle name="입력 7 6" xfId="2188"/>
    <cellStyle name="입력 7 7" xfId="2189"/>
    <cellStyle name="입력 8" xfId="2190"/>
    <cellStyle name="입력 8 2" xfId="2191"/>
    <cellStyle name="입력 8 3" xfId="2192"/>
    <cellStyle name="입력 8 4" xfId="2193"/>
    <cellStyle name="입력 8 5" xfId="2194"/>
    <cellStyle name="입력 8 6" xfId="2195"/>
    <cellStyle name="입력 8 7" xfId="2196"/>
    <cellStyle name="입력 9" xfId="2197"/>
    <cellStyle name="자리수" xfId="25"/>
    <cellStyle name="자리수0" xfId="26"/>
    <cellStyle name="제목 1 10" xfId="2198"/>
    <cellStyle name="제목 1 11" xfId="2199"/>
    <cellStyle name="제목 1 12" xfId="2200"/>
    <cellStyle name="제목 1 13" xfId="2201"/>
    <cellStyle name="제목 1 14" xfId="2202"/>
    <cellStyle name="제목 1 2" xfId="2203"/>
    <cellStyle name="제목 1 2 2" xfId="2204"/>
    <cellStyle name="제목 1 2 3" xfId="2205"/>
    <cellStyle name="제목 1 2 4" xfId="2206"/>
    <cellStyle name="제목 1 2 5" xfId="2207"/>
    <cellStyle name="제목 1 2 6" xfId="2208"/>
    <cellStyle name="제목 1 2 7" xfId="2209"/>
    <cellStyle name="제목 1 3" xfId="2210"/>
    <cellStyle name="제목 1 3 2" xfId="2211"/>
    <cellStyle name="제목 1 3 3" xfId="2212"/>
    <cellStyle name="제목 1 3 4" xfId="2213"/>
    <cellStyle name="제목 1 3 5" xfId="2214"/>
    <cellStyle name="제목 1 3 6" xfId="2215"/>
    <cellStyle name="제목 1 3 7" xfId="2216"/>
    <cellStyle name="제목 1 4" xfId="2217"/>
    <cellStyle name="제목 1 4 2" xfId="2218"/>
    <cellStyle name="제목 1 4 3" xfId="2219"/>
    <cellStyle name="제목 1 4 4" xfId="2220"/>
    <cellStyle name="제목 1 4 5" xfId="2221"/>
    <cellStyle name="제목 1 4 6" xfId="2222"/>
    <cellStyle name="제목 1 4 7" xfId="2223"/>
    <cellStyle name="제목 1 5" xfId="2224"/>
    <cellStyle name="제목 1 5 2" xfId="2225"/>
    <cellStyle name="제목 1 5 3" xfId="2226"/>
    <cellStyle name="제목 1 5 4" xfId="2227"/>
    <cellStyle name="제목 1 5 5" xfId="2228"/>
    <cellStyle name="제목 1 5 6" xfId="2229"/>
    <cellStyle name="제목 1 5 7" xfId="2230"/>
    <cellStyle name="제목 1 6" xfId="2231"/>
    <cellStyle name="제목 1 6 2" xfId="2232"/>
    <cellStyle name="제목 1 6 3" xfId="2233"/>
    <cellStyle name="제목 1 6 4" xfId="2234"/>
    <cellStyle name="제목 1 6 5" xfId="2235"/>
    <cellStyle name="제목 1 6 6" xfId="2236"/>
    <cellStyle name="제목 1 6 7" xfId="2237"/>
    <cellStyle name="제목 1 7" xfId="2238"/>
    <cellStyle name="제목 1 7 2" xfId="2239"/>
    <cellStyle name="제목 1 7 3" xfId="2240"/>
    <cellStyle name="제목 1 7 4" xfId="2241"/>
    <cellStyle name="제목 1 7 5" xfId="2242"/>
    <cellStyle name="제목 1 7 6" xfId="2243"/>
    <cellStyle name="제목 1 7 7" xfId="2244"/>
    <cellStyle name="제목 1 8" xfId="2245"/>
    <cellStyle name="제목 1 8 2" xfId="2246"/>
    <cellStyle name="제목 1 8 3" xfId="2247"/>
    <cellStyle name="제목 1 8 4" xfId="2248"/>
    <cellStyle name="제목 1 8 5" xfId="2249"/>
    <cellStyle name="제목 1 8 6" xfId="2250"/>
    <cellStyle name="제목 1 8 7" xfId="2251"/>
    <cellStyle name="제목 1 9" xfId="2252"/>
    <cellStyle name="제목 10" xfId="2253"/>
    <cellStyle name="제목 10 2" xfId="2254"/>
    <cellStyle name="제목 10 3" xfId="2255"/>
    <cellStyle name="제목 10 4" xfId="2256"/>
    <cellStyle name="제목 10 5" xfId="2257"/>
    <cellStyle name="제목 10 6" xfId="2258"/>
    <cellStyle name="제목 10 7" xfId="2259"/>
    <cellStyle name="제목 11" xfId="2260"/>
    <cellStyle name="제목 11 2" xfId="2261"/>
    <cellStyle name="제목 11 3" xfId="2262"/>
    <cellStyle name="제목 11 4" xfId="2263"/>
    <cellStyle name="제목 11 5" xfId="2264"/>
    <cellStyle name="제목 11 6" xfId="2265"/>
    <cellStyle name="제목 11 7" xfId="2266"/>
    <cellStyle name="제목 12" xfId="2267"/>
    <cellStyle name="제목 13" xfId="2268"/>
    <cellStyle name="제목 14" xfId="2269"/>
    <cellStyle name="제목 15" xfId="2270"/>
    <cellStyle name="제목 16" xfId="2271"/>
    <cellStyle name="제목 17" xfId="2272"/>
    <cellStyle name="제목 2 10" xfId="2273"/>
    <cellStyle name="제목 2 11" xfId="2274"/>
    <cellStyle name="제목 2 12" xfId="2275"/>
    <cellStyle name="제목 2 13" xfId="2276"/>
    <cellStyle name="제목 2 14" xfId="2277"/>
    <cellStyle name="제목 2 2" xfId="2278"/>
    <cellStyle name="제목 2 2 2" xfId="2279"/>
    <cellStyle name="제목 2 2 3" xfId="2280"/>
    <cellStyle name="제목 2 2 4" xfId="2281"/>
    <cellStyle name="제목 2 2 5" xfId="2282"/>
    <cellStyle name="제목 2 2 6" xfId="2283"/>
    <cellStyle name="제목 2 2 7" xfId="2284"/>
    <cellStyle name="제목 2 3" xfId="2285"/>
    <cellStyle name="제목 2 3 2" xfId="2286"/>
    <cellStyle name="제목 2 3 3" xfId="2287"/>
    <cellStyle name="제목 2 3 4" xfId="2288"/>
    <cellStyle name="제목 2 3 5" xfId="2289"/>
    <cellStyle name="제목 2 3 6" xfId="2290"/>
    <cellStyle name="제목 2 3 7" xfId="2291"/>
    <cellStyle name="제목 2 4" xfId="2292"/>
    <cellStyle name="제목 2 4 2" xfId="2293"/>
    <cellStyle name="제목 2 4 3" xfId="2294"/>
    <cellStyle name="제목 2 4 4" xfId="2295"/>
    <cellStyle name="제목 2 4 5" xfId="2296"/>
    <cellStyle name="제목 2 4 6" xfId="2297"/>
    <cellStyle name="제목 2 4 7" xfId="2298"/>
    <cellStyle name="제목 2 5" xfId="2299"/>
    <cellStyle name="제목 2 5 2" xfId="2300"/>
    <cellStyle name="제목 2 5 3" xfId="2301"/>
    <cellStyle name="제목 2 5 4" xfId="2302"/>
    <cellStyle name="제목 2 5 5" xfId="2303"/>
    <cellStyle name="제목 2 5 6" xfId="2304"/>
    <cellStyle name="제목 2 5 7" xfId="2305"/>
    <cellStyle name="제목 2 6" xfId="2306"/>
    <cellStyle name="제목 2 6 2" xfId="2307"/>
    <cellStyle name="제목 2 6 3" xfId="2308"/>
    <cellStyle name="제목 2 6 4" xfId="2309"/>
    <cellStyle name="제목 2 6 5" xfId="2310"/>
    <cellStyle name="제목 2 6 6" xfId="2311"/>
    <cellStyle name="제목 2 6 7" xfId="2312"/>
    <cellStyle name="제목 2 7" xfId="2313"/>
    <cellStyle name="제목 2 7 2" xfId="2314"/>
    <cellStyle name="제목 2 7 3" xfId="2315"/>
    <cellStyle name="제목 2 7 4" xfId="2316"/>
    <cellStyle name="제목 2 7 5" xfId="2317"/>
    <cellStyle name="제목 2 7 6" xfId="2318"/>
    <cellStyle name="제목 2 7 7" xfId="2319"/>
    <cellStyle name="제목 2 8" xfId="2320"/>
    <cellStyle name="제목 2 8 2" xfId="2321"/>
    <cellStyle name="제목 2 8 3" xfId="2322"/>
    <cellStyle name="제목 2 8 4" xfId="2323"/>
    <cellStyle name="제목 2 8 5" xfId="2324"/>
    <cellStyle name="제목 2 8 6" xfId="2325"/>
    <cellStyle name="제목 2 8 7" xfId="2326"/>
    <cellStyle name="제목 2 9" xfId="2327"/>
    <cellStyle name="제목 3 10" xfId="2328"/>
    <cellStyle name="제목 3 11" xfId="2329"/>
    <cellStyle name="제목 3 12" xfId="2330"/>
    <cellStyle name="제목 3 13" xfId="2331"/>
    <cellStyle name="제목 3 14" xfId="2332"/>
    <cellStyle name="제목 3 2" xfId="2333"/>
    <cellStyle name="제목 3 2 2" xfId="2334"/>
    <cellStyle name="제목 3 2 3" xfId="2335"/>
    <cellStyle name="제목 3 2 4" xfId="2336"/>
    <cellStyle name="제목 3 2 5" xfId="2337"/>
    <cellStyle name="제목 3 2 6" xfId="2338"/>
    <cellStyle name="제목 3 2 7" xfId="2339"/>
    <cellStyle name="제목 3 3" xfId="2340"/>
    <cellStyle name="제목 3 3 2" xfId="2341"/>
    <cellStyle name="제목 3 3 3" xfId="2342"/>
    <cellStyle name="제목 3 3 4" xfId="2343"/>
    <cellStyle name="제목 3 3 5" xfId="2344"/>
    <cellStyle name="제목 3 3 6" xfId="2345"/>
    <cellStyle name="제목 3 3 7" xfId="2346"/>
    <cellStyle name="제목 3 4" xfId="2347"/>
    <cellStyle name="제목 3 4 2" xfId="2348"/>
    <cellStyle name="제목 3 4 3" xfId="2349"/>
    <cellStyle name="제목 3 4 4" xfId="2350"/>
    <cellStyle name="제목 3 4 5" xfId="2351"/>
    <cellStyle name="제목 3 4 6" xfId="2352"/>
    <cellStyle name="제목 3 4 7" xfId="2353"/>
    <cellStyle name="제목 3 5" xfId="2354"/>
    <cellStyle name="제목 3 5 2" xfId="2355"/>
    <cellStyle name="제목 3 5 3" xfId="2356"/>
    <cellStyle name="제목 3 5 4" xfId="2357"/>
    <cellStyle name="제목 3 5 5" xfId="2358"/>
    <cellStyle name="제목 3 5 6" xfId="2359"/>
    <cellStyle name="제목 3 5 7" xfId="2360"/>
    <cellStyle name="제목 3 6" xfId="2361"/>
    <cellStyle name="제목 3 6 2" xfId="2362"/>
    <cellStyle name="제목 3 6 3" xfId="2363"/>
    <cellStyle name="제목 3 6 4" xfId="2364"/>
    <cellStyle name="제목 3 6 5" xfId="2365"/>
    <cellStyle name="제목 3 6 6" xfId="2366"/>
    <cellStyle name="제목 3 6 7" xfId="2367"/>
    <cellStyle name="제목 3 7" xfId="2368"/>
    <cellStyle name="제목 3 7 2" xfId="2369"/>
    <cellStyle name="제목 3 7 3" xfId="2370"/>
    <cellStyle name="제목 3 7 4" xfId="2371"/>
    <cellStyle name="제목 3 7 5" xfId="2372"/>
    <cellStyle name="제목 3 7 6" xfId="2373"/>
    <cellStyle name="제목 3 7 7" xfId="2374"/>
    <cellStyle name="제목 3 8" xfId="2375"/>
    <cellStyle name="제목 3 8 2" xfId="2376"/>
    <cellStyle name="제목 3 8 3" xfId="2377"/>
    <cellStyle name="제목 3 8 4" xfId="2378"/>
    <cellStyle name="제목 3 8 5" xfId="2379"/>
    <cellStyle name="제목 3 8 6" xfId="2380"/>
    <cellStyle name="제목 3 8 7" xfId="2381"/>
    <cellStyle name="제목 3 9" xfId="2382"/>
    <cellStyle name="제목 4 10" xfId="2383"/>
    <cellStyle name="제목 4 11" xfId="2384"/>
    <cellStyle name="제목 4 12" xfId="2385"/>
    <cellStyle name="제목 4 13" xfId="2386"/>
    <cellStyle name="제목 4 14" xfId="2387"/>
    <cellStyle name="제목 4 2" xfId="2388"/>
    <cellStyle name="제목 4 2 2" xfId="2389"/>
    <cellStyle name="제목 4 2 3" xfId="2390"/>
    <cellStyle name="제목 4 2 4" xfId="2391"/>
    <cellStyle name="제목 4 2 5" xfId="2392"/>
    <cellStyle name="제목 4 2 6" xfId="2393"/>
    <cellStyle name="제목 4 2 7" xfId="2394"/>
    <cellStyle name="제목 4 3" xfId="2395"/>
    <cellStyle name="제목 4 3 2" xfId="2396"/>
    <cellStyle name="제목 4 3 3" xfId="2397"/>
    <cellStyle name="제목 4 3 4" xfId="2398"/>
    <cellStyle name="제목 4 3 5" xfId="2399"/>
    <cellStyle name="제목 4 3 6" xfId="2400"/>
    <cellStyle name="제목 4 3 7" xfId="2401"/>
    <cellStyle name="제목 4 4" xfId="2402"/>
    <cellStyle name="제목 4 4 2" xfId="2403"/>
    <cellStyle name="제목 4 4 3" xfId="2404"/>
    <cellStyle name="제목 4 4 4" xfId="2405"/>
    <cellStyle name="제목 4 4 5" xfId="2406"/>
    <cellStyle name="제목 4 4 6" xfId="2407"/>
    <cellStyle name="제목 4 4 7" xfId="2408"/>
    <cellStyle name="제목 4 5" xfId="2409"/>
    <cellStyle name="제목 4 5 2" xfId="2410"/>
    <cellStyle name="제목 4 5 3" xfId="2411"/>
    <cellStyle name="제목 4 5 4" xfId="2412"/>
    <cellStyle name="제목 4 5 5" xfId="2413"/>
    <cellStyle name="제목 4 5 6" xfId="2414"/>
    <cellStyle name="제목 4 5 7" xfId="2415"/>
    <cellStyle name="제목 4 6" xfId="2416"/>
    <cellStyle name="제목 4 6 2" xfId="2417"/>
    <cellStyle name="제목 4 6 3" xfId="2418"/>
    <cellStyle name="제목 4 6 4" xfId="2419"/>
    <cellStyle name="제목 4 6 5" xfId="2420"/>
    <cellStyle name="제목 4 6 6" xfId="2421"/>
    <cellStyle name="제목 4 6 7" xfId="2422"/>
    <cellStyle name="제목 4 7" xfId="2423"/>
    <cellStyle name="제목 4 7 2" xfId="2424"/>
    <cellStyle name="제목 4 7 3" xfId="2425"/>
    <cellStyle name="제목 4 7 4" xfId="2426"/>
    <cellStyle name="제목 4 7 5" xfId="2427"/>
    <cellStyle name="제목 4 7 6" xfId="2428"/>
    <cellStyle name="제목 4 7 7" xfId="2429"/>
    <cellStyle name="제목 4 8" xfId="2430"/>
    <cellStyle name="제목 4 8 2" xfId="2431"/>
    <cellStyle name="제목 4 8 3" xfId="2432"/>
    <cellStyle name="제목 4 8 4" xfId="2433"/>
    <cellStyle name="제목 4 8 5" xfId="2434"/>
    <cellStyle name="제목 4 8 6" xfId="2435"/>
    <cellStyle name="제목 4 8 7" xfId="2436"/>
    <cellStyle name="제목 4 9" xfId="2437"/>
    <cellStyle name="제목 5" xfId="2438"/>
    <cellStyle name="제목 5 2" xfId="2439"/>
    <cellStyle name="제목 5 3" xfId="2440"/>
    <cellStyle name="제목 5 4" xfId="2441"/>
    <cellStyle name="제목 5 5" xfId="2442"/>
    <cellStyle name="제목 5 6" xfId="2443"/>
    <cellStyle name="제목 5 7" xfId="2444"/>
    <cellStyle name="제목 6" xfId="2445"/>
    <cellStyle name="제목 6 2" xfId="2446"/>
    <cellStyle name="제목 6 3" xfId="2447"/>
    <cellStyle name="제목 6 4" xfId="2448"/>
    <cellStyle name="제목 6 5" xfId="2449"/>
    <cellStyle name="제목 6 6" xfId="2450"/>
    <cellStyle name="제목 6 7" xfId="2451"/>
    <cellStyle name="제목 7" xfId="2452"/>
    <cellStyle name="제목 7 2" xfId="2453"/>
    <cellStyle name="제목 7 3" xfId="2454"/>
    <cellStyle name="제목 7 4" xfId="2455"/>
    <cellStyle name="제목 7 5" xfId="2456"/>
    <cellStyle name="제목 7 6" xfId="2457"/>
    <cellStyle name="제목 7 7" xfId="2458"/>
    <cellStyle name="제목 8" xfId="2459"/>
    <cellStyle name="제목 8 2" xfId="2460"/>
    <cellStyle name="제목 8 3" xfId="2461"/>
    <cellStyle name="제목 8 4" xfId="2462"/>
    <cellStyle name="제목 8 5" xfId="2463"/>
    <cellStyle name="제목 8 6" xfId="2464"/>
    <cellStyle name="제목 8 7" xfId="2465"/>
    <cellStyle name="제목 9" xfId="2466"/>
    <cellStyle name="제목 9 2" xfId="2467"/>
    <cellStyle name="제목 9 3" xfId="2468"/>
    <cellStyle name="제목 9 4" xfId="2469"/>
    <cellStyle name="제목 9 5" xfId="2470"/>
    <cellStyle name="제목 9 6" xfId="2471"/>
    <cellStyle name="제목 9 7" xfId="2472"/>
    <cellStyle name="좋음 10" xfId="2473"/>
    <cellStyle name="좋음 11" xfId="2474"/>
    <cellStyle name="좋음 12" xfId="2475"/>
    <cellStyle name="좋음 13" xfId="2476"/>
    <cellStyle name="좋음 14" xfId="2477"/>
    <cellStyle name="좋음 2" xfId="171"/>
    <cellStyle name="좋음 2 2" xfId="2479"/>
    <cellStyle name="좋음 2 3" xfId="2480"/>
    <cellStyle name="좋음 2 4" xfId="2481"/>
    <cellStyle name="좋음 2 5" xfId="2482"/>
    <cellStyle name="좋음 2 6" xfId="2483"/>
    <cellStyle name="좋음 2 7" xfId="2484"/>
    <cellStyle name="좋음 2 8" xfId="2478"/>
    <cellStyle name="좋음 3" xfId="2485"/>
    <cellStyle name="좋음 3 2" xfId="2486"/>
    <cellStyle name="좋음 3 3" xfId="2487"/>
    <cellStyle name="좋음 3 4" xfId="2488"/>
    <cellStyle name="좋음 3 5" xfId="2489"/>
    <cellStyle name="좋음 3 6" xfId="2490"/>
    <cellStyle name="좋음 3 7" xfId="2491"/>
    <cellStyle name="좋음 4" xfId="2492"/>
    <cellStyle name="좋음 4 2" xfId="2493"/>
    <cellStyle name="좋음 4 3" xfId="2494"/>
    <cellStyle name="좋음 4 4" xfId="2495"/>
    <cellStyle name="좋음 4 5" xfId="2496"/>
    <cellStyle name="좋음 4 6" xfId="2497"/>
    <cellStyle name="좋음 4 7" xfId="2498"/>
    <cellStyle name="좋음 5" xfId="2499"/>
    <cellStyle name="좋음 5 2" xfId="2500"/>
    <cellStyle name="좋음 5 3" xfId="2501"/>
    <cellStyle name="좋음 5 4" xfId="2502"/>
    <cellStyle name="좋음 5 5" xfId="2503"/>
    <cellStyle name="좋음 5 6" xfId="2504"/>
    <cellStyle name="좋음 5 7" xfId="2505"/>
    <cellStyle name="좋음 6" xfId="2506"/>
    <cellStyle name="좋음 6 2" xfId="2507"/>
    <cellStyle name="좋음 6 3" xfId="2508"/>
    <cellStyle name="좋음 6 4" xfId="2509"/>
    <cellStyle name="좋음 6 5" xfId="2510"/>
    <cellStyle name="좋음 6 6" xfId="2511"/>
    <cellStyle name="좋음 6 7" xfId="2512"/>
    <cellStyle name="좋음 7" xfId="2513"/>
    <cellStyle name="좋음 7 2" xfId="2514"/>
    <cellStyle name="좋음 7 3" xfId="2515"/>
    <cellStyle name="좋음 7 4" xfId="2516"/>
    <cellStyle name="좋음 7 5" xfId="2517"/>
    <cellStyle name="좋음 7 6" xfId="2518"/>
    <cellStyle name="좋음 7 7" xfId="2519"/>
    <cellStyle name="좋음 8" xfId="2520"/>
    <cellStyle name="좋음 8 2" xfId="2521"/>
    <cellStyle name="좋음 8 3" xfId="2522"/>
    <cellStyle name="좋음 8 4" xfId="2523"/>
    <cellStyle name="좋음 8 5" xfId="2524"/>
    <cellStyle name="좋음 8 6" xfId="2525"/>
    <cellStyle name="좋음 8 7" xfId="2526"/>
    <cellStyle name="좋음 9" xfId="2527"/>
    <cellStyle name="출력 10" xfId="2528"/>
    <cellStyle name="출력 11" xfId="2529"/>
    <cellStyle name="출력 12" xfId="2530"/>
    <cellStyle name="출력 13" xfId="2531"/>
    <cellStyle name="출력 14" xfId="2532"/>
    <cellStyle name="출력 2" xfId="2533"/>
    <cellStyle name="출력 2 2" xfId="2534"/>
    <cellStyle name="출력 2 3" xfId="2535"/>
    <cellStyle name="출력 2 4" xfId="2536"/>
    <cellStyle name="출력 2 5" xfId="2537"/>
    <cellStyle name="출력 2 6" xfId="2538"/>
    <cellStyle name="출력 2 7" xfId="2539"/>
    <cellStyle name="출력 3" xfId="2540"/>
    <cellStyle name="출력 3 2" xfId="2541"/>
    <cellStyle name="출력 3 3" xfId="2542"/>
    <cellStyle name="출력 3 4" xfId="2543"/>
    <cellStyle name="출력 3 5" xfId="2544"/>
    <cellStyle name="출력 3 6" xfId="2545"/>
    <cellStyle name="출력 3 7" xfId="2546"/>
    <cellStyle name="출력 4" xfId="2547"/>
    <cellStyle name="출력 4 2" xfId="2548"/>
    <cellStyle name="출력 4 3" xfId="2549"/>
    <cellStyle name="출력 4 4" xfId="2550"/>
    <cellStyle name="출력 4 5" xfId="2551"/>
    <cellStyle name="출력 4 6" xfId="2552"/>
    <cellStyle name="출력 4 7" xfId="2553"/>
    <cellStyle name="출력 5" xfId="2554"/>
    <cellStyle name="출력 5 2" xfId="2555"/>
    <cellStyle name="출력 5 3" xfId="2556"/>
    <cellStyle name="출력 5 4" xfId="2557"/>
    <cellStyle name="출력 5 5" xfId="2558"/>
    <cellStyle name="출력 5 6" xfId="2559"/>
    <cellStyle name="출력 5 7" xfId="2560"/>
    <cellStyle name="출력 6" xfId="2561"/>
    <cellStyle name="출력 6 2" xfId="2562"/>
    <cellStyle name="출력 6 3" xfId="2563"/>
    <cellStyle name="출력 6 4" xfId="2564"/>
    <cellStyle name="출력 6 5" xfId="2565"/>
    <cellStyle name="출력 6 6" xfId="2566"/>
    <cellStyle name="출력 6 7" xfId="2567"/>
    <cellStyle name="출력 7" xfId="2568"/>
    <cellStyle name="출력 7 2" xfId="2569"/>
    <cellStyle name="출력 7 3" xfId="2570"/>
    <cellStyle name="출력 7 4" xfId="2571"/>
    <cellStyle name="출력 7 5" xfId="2572"/>
    <cellStyle name="출력 7 6" xfId="2573"/>
    <cellStyle name="출력 7 7" xfId="2574"/>
    <cellStyle name="출력 8" xfId="2575"/>
    <cellStyle name="출력 8 2" xfId="2576"/>
    <cellStyle name="출력 8 3" xfId="2577"/>
    <cellStyle name="출력 8 4" xfId="2578"/>
    <cellStyle name="출력 8 5" xfId="2579"/>
    <cellStyle name="출력 8 6" xfId="2580"/>
    <cellStyle name="출력 8 7" xfId="2581"/>
    <cellStyle name="출력 9" xfId="2582"/>
    <cellStyle name="콤마 [0]_1" xfId="27"/>
    <cellStyle name="콤마_1" xfId="28"/>
    <cellStyle name="퍼센트" xfId="29"/>
    <cellStyle name="표준" xfId="0" builtinId="0"/>
    <cellStyle name="표준 10" xfId="3"/>
    <cellStyle name="표준 10 10" xfId="2583"/>
    <cellStyle name="표준 10 11" xfId="2584"/>
    <cellStyle name="표준 10 2" xfId="2585"/>
    <cellStyle name="표준 10 3" xfId="2586"/>
    <cellStyle name="표준 10 4" xfId="2587"/>
    <cellStyle name="표준 10 5" xfId="2588"/>
    <cellStyle name="표준 10 6" xfId="2589"/>
    <cellStyle name="표준 10 7" xfId="2590"/>
    <cellStyle name="표준 10 8" xfId="2591"/>
    <cellStyle name="표준 10 9" xfId="2592"/>
    <cellStyle name="표준 100" xfId="2593"/>
    <cellStyle name="표준 11" xfId="30"/>
    <cellStyle name="표준 11 10" xfId="172"/>
    <cellStyle name="표준 11 10 2" xfId="2594"/>
    <cellStyle name="표준 11 11" xfId="2595"/>
    <cellStyle name="표준 11 2" xfId="173"/>
    <cellStyle name="표준 11 2 2" xfId="2596"/>
    <cellStyle name="표준 11 3" xfId="174"/>
    <cellStyle name="표준 11 3 2" xfId="2597"/>
    <cellStyle name="표준 11 4" xfId="175"/>
    <cellStyle name="표준 11 4 2" xfId="2598"/>
    <cellStyle name="표준 11 5" xfId="176"/>
    <cellStyle name="표준 11 5 2" xfId="2599"/>
    <cellStyle name="표준 11 6" xfId="177"/>
    <cellStyle name="표준 11 6 2" xfId="2600"/>
    <cellStyle name="표준 11 7" xfId="178"/>
    <cellStyle name="표준 11 7 2" xfId="2601"/>
    <cellStyle name="표준 11 8" xfId="179"/>
    <cellStyle name="표준 11 8 2" xfId="2602"/>
    <cellStyle name="표준 11 9" xfId="180"/>
    <cellStyle name="표준 11 9 2" xfId="2603"/>
    <cellStyle name="표준 12" xfId="31"/>
    <cellStyle name="표준 13" xfId="32"/>
    <cellStyle name="표준 14" xfId="33"/>
    <cellStyle name="표준 15" xfId="34"/>
    <cellStyle name="표준 16" xfId="35"/>
    <cellStyle name="표준 17" xfId="36"/>
    <cellStyle name="표준 18" xfId="37"/>
    <cellStyle name="표준 19" xfId="38"/>
    <cellStyle name="표준 2" xfId="4"/>
    <cellStyle name="표준 2 10" xfId="2604"/>
    <cellStyle name="표준 2 11" xfId="2605"/>
    <cellStyle name="표준 2 12" xfId="2606"/>
    <cellStyle name="표준 2 13" xfId="2607"/>
    <cellStyle name="표준 2 14" xfId="2608"/>
    <cellStyle name="표준 2 15" xfId="2609"/>
    <cellStyle name="표준 2 2" xfId="122"/>
    <cellStyle name="표준 2 2 2" xfId="123"/>
    <cellStyle name="표준 2 2 3" xfId="2701"/>
    <cellStyle name="표준 2 3" xfId="298"/>
    <cellStyle name="표준 2 4" xfId="2610"/>
    <cellStyle name="표준 2 5" xfId="2611"/>
    <cellStyle name="표준 2 6" xfId="2612"/>
    <cellStyle name="표준 2 7" xfId="2613"/>
    <cellStyle name="표준 2 8" xfId="2614"/>
    <cellStyle name="표준 2 9" xfId="2615"/>
    <cellStyle name="표준 2_코드정리_인천(컬럼)_최종" xfId="2616"/>
    <cellStyle name="표준 20" xfId="39"/>
    <cellStyle name="표준 21" xfId="40"/>
    <cellStyle name="표준 22" xfId="41"/>
    <cellStyle name="표준 23" xfId="42"/>
    <cellStyle name="표준 24" xfId="43"/>
    <cellStyle name="표준 25" xfId="44"/>
    <cellStyle name="표준 26" xfId="45"/>
    <cellStyle name="표준 27" xfId="46"/>
    <cellStyle name="표준 28" xfId="47"/>
    <cellStyle name="표준 29" xfId="48"/>
    <cellStyle name="표준 3" xfId="2"/>
    <cellStyle name="표준 3 2" xfId="49"/>
    <cellStyle name="표준 3 2 10" xfId="181"/>
    <cellStyle name="표준 3 2 11" xfId="182"/>
    <cellStyle name="표준 3 2 12" xfId="183"/>
    <cellStyle name="표준 3 2 2" xfId="184"/>
    <cellStyle name="표준 3 2 2 10" xfId="185"/>
    <cellStyle name="표준 3 2 2 2" xfId="186"/>
    <cellStyle name="표준 3 2 2 3" xfId="187"/>
    <cellStyle name="표준 3 2 2 4" xfId="188"/>
    <cellStyle name="표준 3 2 2 5" xfId="189"/>
    <cellStyle name="표준 3 2 2 6" xfId="190"/>
    <cellStyle name="표준 3 2 2 7" xfId="191"/>
    <cellStyle name="표준 3 2 2 8" xfId="192"/>
    <cellStyle name="표준 3 2 2 9" xfId="193"/>
    <cellStyle name="표준 3 2 3" xfId="194"/>
    <cellStyle name="표준 3 2 4" xfId="195"/>
    <cellStyle name="표준 3 2 5" xfId="196"/>
    <cellStyle name="표준 3 2 6" xfId="197"/>
    <cellStyle name="표준 3 2 7" xfId="198"/>
    <cellStyle name="표준 3 2 8" xfId="199"/>
    <cellStyle name="표준 3 2 9" xfId="200"/>
    <cellStyle name="표준 3 3" xfId="201"/>
    <cellStyle name="표준 3 3 2" xfId="2617"/>
    <cellStyle name="표준 3 4" xfId="202"/>
    <cellStyle name="표준 3 4 2" xfId="2618"/>
    <cellStyle name="표준 3 5" xfId="2619"/>
    <cellStyle name="표준 3 6" xfId="2620"/>
    <cellStyle name="표준 3 7" xfId="2621"/>
    <cellStyle name="표준 3_코드정리_인천(컬럼)_최종" xfId="2622"/>
    <cellStyle name="표준 30" xfId="50"/>
    <cellStyle name="표준 31" xfId="51"/>
    <cellStyle name="표준 32" xfId="52"/>
    <cellStyle name="표준 33" xfId="53"/>
    <cellStyle name="표준 34" xfId="54"/>
    <cellStyle name="표준 35" xfId="55"/>
    <cellStyle name="표준 36" xfId="56"/>
    <cellStyle name="표준 37" xfId="57"/>
    <cellStyle name="표준 38" xfId="58"/>
    <cellStyle name="표준 39" xfId="59"/>
    <cellStyle name="표준 4" xfId="60"/>
    <cellStyle name="표준 4 10" xfId="294"/>
    <cellStyle name="표준 4 2" xfId="61"/>
    <cellStyle name="표준 4 2 2" xfId="2703"/>
    <cellStyle name="표준 4 2 3" xfId="2708"/>
    <cellStyle name="표준 4 2 4" xfId="2698"/>
    <cellStyle name="표준 4 2 5" xfId="295"/>
    <cellStyle name="표준 4 3" xfId="127"/>
    <cellStyle name="표준 4 3 2" xfId="2702"/>
    <cellStyle name="표준 4 3 3" xfId="2623"/>
    <cellStyle name="표준 4 4" xfId="203"/>
    <cellStyle name="표준 4 4 2" xfId="2707"/>
    <cellStyle name="표준 4 4 3" xfId="2624"/>
    <cellStyle name="표준 4 5" xfId="204"/>
    <cellStyle name="표준 4 5 2" xfId="2625"/>
    <cellStyle name="표준 4 6" xfId="205"/>
    <cellStyle name="표준 4 6 2" xfId="2626"/>
    <cellStyle name="표준 4 7" xfId="206"/>
    <cellStyle name="표준 4 7 2" xfId="2627"/>
    <cellStyle name="표준 4 8" xfId="207"/>
    <cellStyle name="표준 4 8 2" xfId="2697"/>
    <cellStyle name="표준 4 9" xfId="208"/>
    <cellStyle name="표준 40" xfId="62"/>
    <cellStyle name="표준 41" xfId="63"/>
    <cellStyle name="표준 42" xfId="64"/>
    <cellStyle name="표준 43" xfId="65"/>
    <cellStyle name="표준 44" xfId="66"/>
    <cellStyle name="표준 45" xfId="67"/>
    <cellStyle name="표준 46" xfId="68"/>
    <cellStyle name="표준 47" xfId="69"/>
    <cellStyle name="표준 48" xfId="70"/>
    <cellStyle name="표준 49" xfId="71"/>
    <cellStyle name="표준 5" xfId="72"/>
    <cellStyle name="표준 5 2" xfId="209"/>
    <cellStyle name="표준 5 2 10" xfId="210"/>
    <cellStyle name="표준 5 2 11" xfId="211"/>
    <cellStyle name="표준 5 2 12" xfId="212"/>
    <cellStyle name="표준 5 2 13" xfId="2628"/>
    <cellStyle name="표준 5 2 2" xfId="213"/>
    <cellStyle name="표준 5 2 2 10" xfId="214"/>
    <cellStyle name="표준 5 2 2 11" xfId="2704"/>
    <cellStyle name="표준 5 2 2 2" xfId="215"/>
    <cellStyle name="표준 5 2 2 3" xfId="216"/>
    <cellStyle name="표준 5 2 2 4" xfId="217"/>
    <cellStyle name="표준 5 2 2 5" xfId="218"/>
    <cellStyle name="표준 5 2 2 6" xfId="219"/>
    <cellStyle name="표준 5 2 2 7" xfId="220"/>
    <cellStyle name="표준 5 2 2 8" xfId="221"/>
    <cellStyle name="표준 5 2 2 9" xfId="222"/>
    <cellStyle name="표준 5 2 3" xfId="223"/>
    <cellStyle name="표준 5 2 4" xfId="224"/>
    <cellStyle name="표준 5 2 5" xfId="225"/>
    <cellStyle name="표준 5 2 6" xfId="226"/>
    <cellStyle name="표준 5 2 7" xfId="227"/>
    <cellStyle name="표준 5 2 8" xfId="228"/>
    <cellStyle name="표준 5 2 9" xfId="229"/>
    <cellStyle name="표준 5 3" xfId="73"/>
    <cellStyle name="표준 5 4" xfId="2629"/>
    <cellStyle name="표준 5 4 2" xfId="2709"/>
    <cellStyle name="표준 5 5" xfId="2630"/>
    <cellStyle name="표준 5 6" xfId="2631"/>
    <cellStyle name="표준 5 7" xfId="2632"/>
    <cellStyle name="표준 5 8" xfId="2699"/>
    <cellStyle name="표준 5 9" xfId="296"/>
    <cellStyle name="표준 50" xfId="74"/>
    <cellStyle name="표준 51" xfId="75"/>
    <cellStyle name="표준 52" xfId="76"/>
    <cellStyle name="표준 53" xfId="77"/>
    <cellStyle name="표준 54" xfId="78"/>
    <cellStyle name="표준 55" xfId="79"/>
    <cellStyle name="표준 56" xfId="80"/>
    <cellStyle name="표준 57" xfId="81"/>
    <cellStyle name="표준 58" xfId="82"/>
    <cellStyle name="표준 59" xfId="83"/>
    <cellStyle name="표준 6" xfId="84"/>
    <cellStyle name="표준 6 10" xfId="230"/>
    <cellStyle name="표준 6 10 2" xfId="2633"/>
    <cellStyle name="표준 6 11" xfId="2634"/>
    <cellStyle name="표준 6 12" xfId="2635"/>
    <cellStyle name="표준 6 13" xfId="2636"/>
    <cellStyle name="표준 6 14" xfId="2637"/>
    <cellStyle name="표준 6 15" xfId="2638"/>
    <cellStyle name="표준 6 16" xfId="2639"/>
    <cellStyle name="표준 6 17" xfId="2640"/>
    <cellStyle name="표준 6 18" xfId="2641"/>
    <cellStyle name="표준 6 19" xfId="2642"/>
    <cellStyle name="표준 6 2" xfId="231"/>
    <cellStyle name="표준 6 2 2" xfId="2643"/>
    <cellStyle name="표준 6 20" xfId="2644"/>
    <cellStyle name="표준 6 21" xfId="2645"/>
    <cellStyle name="표준 6 22" xfId="2646"/>
    <cellStyle name="표준 6 23" xfId="2647"/>
    <cellStyle name="표준 6 24" xfId="2648"/>
    <cellStyle name="표준 6 25" xfId="2649"/>
    <cellStyle name="표준 6 26" xfId="2650"/>
    <cellStyle name="표준 6 27" xfId="2651"/>
    <cellStyle name="표준 6 28" xfId="2652"/>
    <cellStyle name="표준 6 29" xfId="2653"/>
    <cellStyle name="표준 6 3" xfId="232"/>
    <cellStyle name="표준 6 3 2" xfId="2654"/>
    <cellStyle name="표준 6 30" xfId="2655"/>
    <cellStyle name="표준 6 31" xfId="2656"/>
    <cellStyle name="표준 6 32" xfId="2657"/>
    <cellStyle name="표준 6 33" xfId="2658"/>
    <cellStyle name="표준 6 4" xfId="233"/>
    <cellStyle name="표준 6 4 2" xfId="2659"/>
    <cellStyle name="표준 6 5" xfId="234"/>
    <cellStyle name="표준 6 5 2" xfId="2660"/>
    <cellStyle name="표준 6 6" xfId="235"/>
    <cellStyle name="표준 6 6 2" xfId="2661"/>
    <cellStyle name="표준 6 7" xfId="236"/>
    <cellStyle name="표준 6 7 2" xfId="2662"/>
    <cellStyle name="표준 6 8" xfId="237"/>
    <cellStyle name="표준 6 8 2" xfId="2663"/>
    <cellStyle name="표준 6 9" xfId="238"/>
    <cellStyle name="표준 6 9 2" xfId="2664"/>
    <cellStyle name="표준 6_관계형테이블설명-외부연계" xfId="2665"/>
    <cellStyle name="표준 60" xfId="85"/>
    <cellStyle name="표준 61" xfId="86"/>
    <cellStyle name="표준 62" xfId="87"/>
    <cellStyle name="표준 63" xfId="88"/>
    <cellStyle name="표준 64" xfId="89"/>
    <cellStyle name="표준 65" xfId="90"/>
    <cellStyle name="표준 66" xfId="91"/>
    <cellStyle name="표준 67" xfId="92"/>
    <cellStyle name="표준 68" xfId="93"/>
    <cellStyle name="표준 69" xfId="94"/>
    <cellStyle name="표준 7" xfId="95"/>
    <cellStyle name="표준 7 10" xfId="239"/>
    <cellStyle name="표준 7 11" xfId="240"/>
    <cellStyle name="표준 7 2" xfId="241"/>
    <cellStyle name="표준 7 2 10" xfId="242"/>
    <cellStyle name="표준 7 2 11" xfId="2666"/>
    <cellStyle name="표준 7 2 2" xfId="243"/>
    <cellStyle name="표준 7 2 3" xfId="244"/>
    <cellStyle name="표준 7 2 4" xfId="245"/>
    <cellStyle name="표준 7 2 5" xfId="246"/>
    <cellStyle name="표준 7 2 6" xfId="247"/>
    <cellStyle name="표준 7 2 7" xfId="248"/>
    <cellStyle name="표준 7 2 8" xfId="249"/>
    <cellStyle name="표준 7 2 9" xfId="250"/>
    <cellStyle name="표준 7 3" xfId="251"/>
    <cellStyle name="표준 7 3 2" xfId="2667"/>
    <cellStyle name="표준 7 4" xfId="252"/>
    <cellStyle name="표준 7 4 2" xfId="2668"/>
    <cellStyle name="표준 7 5" xfId="253"/>
    <cellStyle name="표준 7 5 2" xfId="2669"/>
    <cellStyle name="표준 7 6" xfId="254"/>
    <cellStyle name="표준 7 6 2" xfId="2670"/>
    <cellStyle name="표준 7 7" xfId="255"/>
    <cellStyle name="표준 7 7 2" xfId="2671"/>
    <cellStyle name="표준 7 8" xfId="256"/>
    <cellStyle name="표준 7 9" xfId="257"/>
    <cellStyle name="표준 70" xfId="96"/>
    <cellStyle name="표준 71" xfId="97"/>
    <cellStyle name="표준 72" xfId="98"/>
    <cellStyle name="표준 73" xfId="99"/>
    <cellStyle name="표준 74" xfId="100"/>
    <cellStyle name="표준 75" xfId="101"/>
    <cellStyle name="표준 76" xfId="102"/>
    <cellStyle name="표준 77" xfId="103"/>
    <cellStyle name="표준 78" xfId="104"/>
    <cellStyle name="표준 79" xfId="105"/>
    <cellStyle name="표준 8" xfId="106"/>
    <cellStyle name="표준 8 10" xfId="258"/>
    <cellStyle name="표준 8 11" xfId="259"/>
    <cellStyle name="표준 8 12" xfId="260"/>
    <cellStyle name="표준 8 13" xfId="261"/>
    <cellStyle name="표준 8 14" xfId="262"/>
    <cellStyle name="표준 8 15" xfId="263"/>
    <cellStyle name="표준 8 16" xfId="264"/>
    <cellStyle name="표준 8 17" xfId="265"/>
    <cellStyle name="표준 8 18" xfId="266"/>
    <cellStyle name="표준 8 19" xfId="267"/>
    <cellStyle name="표준 8 2" xfId="268"/>
    <cellStyle name="표준 8 2 2" xfId="2672"/>
    <cellStyle name="표준 8 3" xfId="269"/>
    <cellStyle name="표준 8 3 10" xfId="270"/>
    <cellStyle name="표준 8 3 11" xfId="2673"/>
    <cellStyle name="표준 8 3 2" xfId="271"/>
    <cellStyle name="표준 8 3 3" xfId="272"/>
    <cellStyle name="표준 8 3 4" xfId="273"/>
    <cellStyle name="표준 8 3 5" xfId="274"/>
    <cellStyle name="표준 8 3 6" xfId="275"/>
    <cellStyle name="표준 8 3 7" xfId="276"/>
    <cellStyle name="표준 8 3 8" xfId="277"/>
    <cellStyle name="표준 8 3 9" xfId="278"/>
    <cellStyle name="표준 8 4" xfId="279"/>
    <cellStyle name="표준 8 4 2" xfId="2674"/>
    <cellStyle name="표준 8 5" xfId="280"/>
    <cellStyle name="표준 8 5 2" xfId="2675"/>
    <cellStyle name="표준 8 6" xfId="281"/>
    <cellStyle name="표준 8 6 2" xfId="2676"/>
    <cellStyle name="표준 8 7" xfId="282"/>
    <cellStyle name="표준 8 7 2" xfId="2677"/>
    <cellStyle name="표준 8 8" xfId="283"/>
    <cellStyle name="표준 8 9" xfId="284"/>
    <cellStyle name="표준 80" xfId="107"/>
    <cellStyle name="표준 81" xfId="108"/>
    <cellStyle name="표준 82" xfId="109"/>
    <cellStyle name="표준 83" xfId="110"/>
    <cellStyle name="표준 84" xfId="111"/>
    <cellStyle name="표준 85" xfId="112"/>
    <cellStyle name="표준 86" xfId="113"/>
    <cellStyle name="표준 87" xfId="114"/>
    <cellStyle name="표준 88" xfId="115"/>
    <cellStyle name="표준 89" xfId="116"/>
    <cellStyle name="표준 9" xfId="117"/>
    <cellStyle name="표준 9 10" xfId="285"/>
    <cellStyle name="표준 9 10 2" xfId="2678"/>
    <cellStyle name="표준 9 11" xfId="2679"/>
    <cellStyle name="표준 9 2" xfId="286"/>
    <cellStyle name="표준 9 2 2" xfId="2680"/>
    <cellStyle name="표준 9 3" xfId="287"/>
    <cellStyle name="표준 9 3 2" xfId="2681"/>
    <cellStyle name="표준 9 4" xfId="288"/>
    <cellStyle name="표준 9 4 2" xfId="2682"/>
    <cellStyle name="표준 9 5" xfId="289"/>
    <cellStyle name="표준 9 5 2" xfId="2683"/>
    <cellStyle name="표준 9 6" xfId="290"/>
    <cellStyle name="표준 9 6 2" xfId="2684"/>
    <cellStyle name="표준 9 7" xfId="291"/>
    <cellStyle name="표준 9 7 2" xfId="2685"/>
    <cellStyle name="표준 9 8" xfId="292"/>
    <cellStyle name="표준 9 8 2" xfId="2686"/>
    <cellStyle name="표준 9 9" xfId="293"/>
    <cellStyle name="표준 9 9 2" xfId="2687"/>
    <cellStyle name="표준 90" xfId="121"/>
    <cellStyle name="표준 90 2" xfId="2705"/>
    <cellStyle name="표준 90 3" xfId="2710"/>
    <cellStyle name="표준 90 4" xfId="2700"/>
    <cellStyle name="표준 90 5" xfId="297"/>
    <cellStyle name="표준 91" xfId="125"/>
    <cellStyle name="표준 91 2" xfId="2706"/>
    <cellStyle name="표준 91 3" xfId="2688"/>
    <cellStyle name="표준 92" xfId="2689"/>
    <cellStyle name="표준 93" xfId="2690"/>
    <cellStyle name="표준 94" xfId="2691"/>
    <cellStyle name="표준 95" xfId="2692"/>
    <cellStyle name="표준 96" xfId="2693"/>
    <cellStyle name="표준 97" xfId="2694"/>
    <cellStyle name="표준 98" xfId="2695"/>
    <cellStyle name="표준 99" xfId="2696"/>
    <cellStyle name="표준_G4F2-NZ-DE-15(프로그램테이블매트릭스)-VER1.0" xfId="128"/>
    <cellStyle name="합산" xfId="118"/>
    <cellStyle name="화폐기호" xfId="119"/>
    <cellStyle name="화폐기호0" xfId="120"/>
  </cellStyles>
  <dxfs count="5">
    <dxf>
      <font>
        <color theme="4"/>
      </font>
    </dxf>
    <dxf>
      <font>
        <color rgb="FFFF0000"/>
      </font>
    </dxf>
    <dxf>
      <font>
        <color theme="4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E4DFEC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o-KR" sz="1400"/>
              <a:t>프로그램 개발 실적</a:t>
            </a:r>
          </a:p>
        </c:rich>
      </c:tx>
      <c:layout>
        <c:manualLayout>
          <c:xMode val="edge"/>
          <c:yMode val="edge"/>
          <c:x val="0.39823616948189228"/>
          <c:y val="1.3888888888888984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개발 계획</c:v>
          </c:tx>
          <c:dLbls>
            <c:spPr>
              <a:ln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개발현황!$B$23:$B$42</c:f>
              <c:numCache>
                <c:formatCode>General"주"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개발현황!$L$23:$L$42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B8D-4EA0-9673-D12DD0B6DC20}"/>
            </c:ext>
          </c:extLst>
        </c:ser>
        <c:ser>
          <c:idx val="1"/>
          <c:order val="1"/>
          <c:tx>
            <c:v>개발실적</c:v>
          </c:tx>
          <c:dLbls>
            <c:spPr>
              <a:ln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개발현황!$B$23:$B$42</c:f>
              <c:numCache>
                <c:formatCode>General"주"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개발현황!$N$23:$N$42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B8D-4EA0-9673-D12DD0B6DC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700704"/>
        <c:axId val="361698352"/>
      </c:lineChart>
      <c:catAx>
        <c:axId val="361700704"/>
        <c:scaling>
          <c:orientation val="minMax"/>
        </c:scaling>
        <c:delete val="0"/>
        <c:axPos val="b"/>
        <c:numFmt formatCode="General&quot;주&quot;" sourceLinked="1"/>
        <c:majorTickMark val="out"/>
        <c:minorTickMark val="none"/>
        <c:tickLblPos val="nextTo"/>
        <c:crossAx val="361698352"/>
        <c:crosses val="autoZero"/>
        <c:auto val="1"/>
        <c:lblAlgn val="ctr"/>
        <c:lblOffset val="100"/>
        <c:noMultiLvlLbl val="0"/>
      </c:catAx>
      <c:valAx>
        <c:axId val="361698352"/>
        <c:scaling>
          <c:orientation val="minMax"/>
          <c:max val="160"/>
          <c:min val="0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ko-KR"/>
                  <a:t>본수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1700704"/>
        <c:crosses val="autoZero"/>
        <c:crossBetween val="between"/>
        <c:majorUnit val="20"/>
      </c:valAx>
      <c:dTable>
        <c:showHorzBorder val="1"/>
        <c:showVertBorder val="1"/>
        <c:showOutline val="1"/>
        <c:showKeys val="1"/>
      </c:dTable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ko-K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ko-KR" sz="1400"/>
              <a:t>프로그램 변경 건수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v>삭제건수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개발현황!$B$23:$B$42</c:f>
              <c:numCache>
                <c:formatCode>General"주"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개발현황!$Y$23:$Y$42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50-41D8-B0F4-15B7857875C6}"/>
            </c:ext>
          </c:extLst>
        </c:ser>
        <c:ser>
          <c:idx val="1"/>
          <c:order val="1"/>
          <c:tx>
            <c:v>변경건수</c:v>
          </c:tx>
          <c:invertIfNegative val="0"/>
          <c:dLbls>
            <c:spPr>
              <a:ln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개발현황!$B$23:$B$42</c:f>
              <c:numCache>
                <c:formatCode>General"주"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개발현황!$W$23:$W$42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50-41D8-B0F4-15B7857875C6}"/>
            </c:ext>
          </c:extLst>
        </c:ser>
        <c:ser>
          <c:idx val="0"/>
          <c:order val="2"/>
          <c:tx>
            <c:v>추가건수</c:v>
          </c:tx>
          <c:invertIfNegative val="0"/>
          <c:dLbls>
            <c:spPr>
              <a:ln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개발현황!$B$23:$B$42</c:f>
              <c:numCache>
                <c:formatCode>General"주"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개발현황!$U$23:$U$42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450-41D8-B0F4-15B785787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61698744"/>
        <c:axId val="361701096"/>
      </c:barChart>
      <c:lineChart>
        <c:grouping val="standard"/>
        <c:varyColors val="0"/>
        <c:ser>
          <c:idx val="3"/>
          <c:order val="3"/>
          <c:tx>
            <c:v>누적건수</c:v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개발현황!$B$23:$B$34</c:f>
              <c:numCache>
                <c:formatCode>General"주"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개발현황!$R$23:$R$42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450-41D8-B0F4-15B785787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698744"/>
        <c:axId val="361701096"/>
      </c:lineChart>
      <c:catAx>
        <c:axId val="361698744"/>
        <c:scaling>
          <c:orientation val="minMax"/>
        </c:scaling>
        <c:delete val="0"/>
        <c:axPos val="b"/>
        <c:numFmt formatCode="General&quot;주&quot;" sourceLinked="1"/>
        <c:majorTickMark val="out"/>
        <c:minorTickMark val="none"/>
        <c:tickLblPos val="nextTo"/>
        <c:crossAx val="361701096"/>
        <c:crosses val="autoZero"/>
        <c:auto val="1"/>
        <c:lblAlgn val="ctr"/>
        <c:lblOffset val="100"/>
        <c:noMultiLvlLbl val="0"/>
      </c:catAx>
      <c:valAx>
        <c:axId val="361701096"/>
        <c:scaling>
          <c:orientation val="minMax"/>
          <c:max val="50"/>
          <c:min val="0"/>
        </c:scaling>
        <c:delete val="0"/>
        <c:axPos val="l"/>
        <c:majorGridlines/>
        <c:title>
          <c:tx>
            <c:rich>
              <a:bodyPr rot="0" vert="wordArtVertRtl"/>
              <a:lstStyle/>
              <a:p>
                <a:pPr>
                  <a:defRPr/>
                </a:pPr>
                <a:r>
                  <a:rPr lang="ko-KR"/>
                  <a:t>건수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1698744"/>
        <c:crosses val="autoZero"/>
        <c:crossBetween val="between"/>
        <c:majorUnit val="10"/>
        <c:minorUnit val="5"/>
      </c:valAx>
      <c:dTable>
        <c:showHorzBorder val="1"/>
        <c:showVertBorder val="1"/>
        <c:showOutline val="1"/>
        <c:showKeys val="1"/>
      </c:dTable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900"/>
      </a:pPr>
      <a:endParaRPr lang="ko-KR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317501</xdr:colOff>
      <xdr:row>3</xdr:row>
      <xdr:rowOff>42334</xdr:rowOff>
    </xdr:from>
    <xdr:to>
      <xdr:col>7</xdr:col>
      <xdr:colOff>105835</xdr:colOff>
      <xdr:row>7</xdr:row>
      <xdr:rowOff>68316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501" y="550334"/>
          <a:ext cx="2074334" cy="703315"/>
        </a:xfrm>
        <a:prstGeom prst="rect">
          <a:avLst/>
        </a:prstGeom>
      </xdr:spPr>
    </xdr:pic>
    <xdr:clientData/>
  </xdr:twoCellAnchor>
  <xdr:twoCellAnchor editAs="oneCell">
    <xdr:from>
      <xdr:col>5</xdr:col>
      <xdr:colOff>201083</xdr:colOff>
      <xdr:row>29</xdr:row>
      <xdr:rowOff>105833</xdr:rowOff>
    </xdr:from>
    <xdr:to>
      <xdr:col>6</xdr:col>
      <xdr:colOff>513596</xdr:colOff>
      <xdr:row>30</xdr:row>
      <xdr:rowOff>165120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1083" y="5027083"/>
          <a:ext cx="1074513" cy="22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14286</xdr:colOff>
      <xdr:row>43</xdr:row>
      <xdr:rowOff>4761</xdr:rowOff>
    </xdr:from>
    <xdr:to>
      <xdr:col>13</xdr:col>
      <xdr:colOff>19051</xdr:colOff>
      <xdr:row>72</xdr:row>
      <xdr:rowOff>133350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57150</xdr:colOff>
      <xdr:row>42</xdr:row>
      <xdr:rowOff>142874</xdr:rowOff>
    </xdr:from>
    <xdr:to>
      <xdr:col>26</xdr:col>
      <xdr:colOff>19050</xdr:colOff>
      <xdr:row>73</xdr:row>
      <xdr:rowOff>19049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156883</xdr:colOff>
      <xdr:row>13</xdr:row>
      <xdr:rowOff>44823</xdr:rowOff>
    </xdr:from>
    <xdr:to>
      <xdr:col>17</xdr:col>
      <xdr:colOff>291353</xdr:colOff>
      <xdr:row>36</xdr:row>
      <xdr:rowOff>22412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3070412" y="2274794"/>
          <a:ext cx="8583706" cy="3664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ko-KR" altLang="en-US" sz="2800" b="1">
              <a:solidFill>
                <a:srgbClr val="FF0000"/>
              </a:solidFill>
            </a:rPr>
            <a:t>프로그램 목록 작성 후 품질관리자 작성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0\&#44277;&#50976;&#54260;&#45908;\&#51200;&#51089;&#44428;&#53685;&#54633;&#44288;&#47532;&#49884;&#49828;&#53596;&#44396;&#52629;\__13&#45380;%20&#46356;&#51648;&#53560;&#51200;&#51089;&#44428;&#44144;&#47000;&#49548;%20&#49884;&#49828;&#53596;%20&#44256;&#46020;&#54868;\02.&#54532;&#47196;&#51229;&#53944;&#44060;&#48156;\02.&#49444;&#44228;(DE)\10.&#54532;&#47196;&#44536;&#47016;&#47785;&#47197;\KCC131-DE-10-&#54532;&#47196;&#44536;&#47016;&#47785;&#47197;_02.KDCE-V1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개정이력"/>
      <sheetName val="개발현황"/>
      <sheetName val="프로그램목록"/>
    </sheetNames>
    <sheetDataSet>
      <sheetData sheetId="0">
        <row r="9">
          <cell r="A9" t="str">
            <v>디지털저작권거래소 시스템 고도화</v>
          </cell>
        </row>
        <row r="16">
          <cell r="A16" t="str">
            <v>프로그램 목록(KDCE)</v>
          </cell>
        </row>
        <row r="19">
          <cell r="A19" t="str">
            <v>KCC131-DE-10-KDCE</v>
          </cell>
        </row>
      </sheetData>
      <sheetData sheetId="1"/>
      <sheetData sheetId="2">
        <row r="32">
          <cell r="B32">
            <v>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5"/>
  <sheetViews>
    <sheetView showGridLines="0" zoomScale="90" zoomScaleNormal="90" zoomScalePageLayoutView="55" workbookViewId="0">
      <selection activeCell="N30" sqref="N30"/>
    </sheetView>
  </sheetViews>
  <sheetFormatPr defaultRowHeight="13.5"/>
  <cols>
    <col min="1" max="16384" width="8.88671875" style="1"/>
  </cols>
  <sheetData>
    <row r="3" spans="1:12">
      <c r="E3" s="110"/>
      <c r="F3" s="110"/>
      <c r="G3" s="110"/>
      <c r="H3" s="110"/>
    </row>
    <row r="4" spans="1:12">
      <c r="E4" s="110"/>
      <c r="F4" s="110"/>
      <c r="G4" s="110"/>
      <c r="H4" s="110"/>
    </row>
    <row r="5" spans="1:12">
      <c r="E5" s="110"/>
      <c r="F5" s="110"/>
      <c r="G5" s="110"/>
      <c r="H5" s="110"/>
    </row>
    <row r="6" spans="1:12">
      <c r="E6" s="110"/>
      <c r="F6" s="110"/>
      <c r="G6" s="110"/>
      <c r="H6" s="110"/>
    </row>
    <row r="9" spans="1:12" ht="13.5" customHeight="1">
      <c r="A9" s="116" t="s">
        <v>128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 spans="1:12" ht="13.5" customHeight="1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 spans="1:12" ht="13.5" customHeight="1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 spans="1:12" ht="13.5" customHeight="1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</row>
    <row r="13" spans="1:12" ht="13.5" customHeight="1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 spans="1:12" ht="13.5" customHeight="1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 spans="1:12">
      <c r="A15" s="2"/>
      <c r="B15" s="2"/>
      <c r="C15" s="2"/>
      <c r="D15" s="2"/>
      <c r="E15" s="2"/>
      <c r="F15" s="2"/>
      <c r="G15" s="2"/>
      <c r="H15" s="2"/>
    </row>
    <row r="16" spans="1:12" ht="13.5" customHeight="1">
      <c r="A16" s="112" t="s">
        <v>127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2" ht="13.5" customHeight="1">
      <c r="A17" s="112"/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</row>
    <row r="18" spans="1:12" ht="13.5" customHeight="1" thickBot="1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</row>
    <row r="19" spans="1:12" ht="14.25" customHeight="1">
      <c r="A19" s="111" t="s">
        <v>136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</row>
    <row r="20" spans="1:12" ht="13.5" customHeight="1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</row>
    <row r="24" spans="1:12">
      <c r="E24" s="110"/>
      <c r="F24" s="110"/>
      <c r="G24" s="110"/>
      <c r="H24" s="110"/>
    </row>
    <row r="25" spans="1:12">
      <c r="E25" s="110"/>
      <c r="F25" s="110"/>
      <c r="G25" s="110"/>
      <c r="H25" s="110"/>
    </row>
    <row r="26" spans="1:12">
      <c r="E26" s="110"/>
      <c r="F26" s="110"/>
      <c r="G26" s="110"/>
      <c r="H26" s="110"/>
    </row>
    <row r="31" spans="1:12">
      <c r="A31" s="114" t="s">
        <v>129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</row>
    <row r="32" spans="1:12">
      <c r="A32" s="115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</row>
    <row r="33" spans="1:12">
      <c r="A33" s="115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</row>
    <row r="34" spans="1:12">
      <c r="A34" s="115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</row>
    <row r="35" spans="1:12">
      <c r="A35" s="11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</row>
  </sheetData>
  <mergeCells count="6">
    <mergeCell ref="E3:H6"/>
    <mergeCell ref="A19:L20"/>
    <mergeCell ref="A16:L18"/>
    <mergeCell ref="E24:H26"/>
    <mergeCell ref="A31:L35"/>
    <mergeCell ref="A9:L14"/>
  </mergeCells>
  <phoneticPr fontId="5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GridLines="0" zoomScaleNormal="100" zoomScalePageLayoutView="85" workbookViewId="0">
      <selection activeCell="G12" sqref="G12"/>
    </sheetView>
  </sheetViews>
  <sheetFormatPr defaultRowHeight="13.5"/>
  <cols>
    <col min="1" max="2" width="8.88671875" style="3"/>
    <col min="3" max="3" width="11.109375" style="3" bestFit="1" customWidth="1"/>
    <col min="4" max="5" width="8.88671875" style="3"/>
    <col min="6" max="6" width="44.33203125" style="3" customWidth="1"/>
    <col min="7" max="16384" width="8.88671875" style="3"/>
  </cols>
  <sheetData>
    <row r="1" spans="1:8" ht="13.5" customHeight="1">
      <c r="A1" s="121" t="str">
        <f>문서명</f>
        <v>프로그램목록</v>
      </c>
      <c r="B1" s="122"/>
      <c r="C1" s="122"/>
      <c r="D1" s="122"/>
      <c r="E1" s="122"/>
      <c r="F1" s="122"/>
      <c r="G1" s="122"/>
      <c r="H1" s="123"/>
    </row>
    <row r="2" spans="1:8" ht="13.5" customHeight="1">
      <c r="A2" s="124"/>
      <c r="B2" s="125"/>
      <c r="C2" s="125"/>
      <c r="D2" s="125"/>
      <c r="E2" s="125"/>
      <c r="F2" s="125"/>
      <c r="G2" s="125"/>
      <c r="H2" s="126"/>
    </row>
    <row r="3" spans="1:8" ht="13.5" customHeight="1">
      <c r="A3" s="127"/>
      <c r="B3" s="128"/>
      <c r="C3" s="128"/>
      <c r="D3" s="128"/>
      <c r="E3" s="128"/>
      <c r="F3" s="128"/>
      <c r="G3" s="128"/>
      <c r="H3" s="129"/>
    </row>
    <row r="4" spans="1:8">
      <c r="A4" s="4" t="s">
        <v>0</v>
      </c>
      <c r="B4" s="132" t="str">
        <f>프로젝트명</f>
        <v>환자안전 보고학습시스템 1단계 구축 시스템 개발</v>
      </c>
      <c r="C4" s="132"/>
      <c r="D4" s="132"/>
      <c r="E4" s="132"/>
      <c r="F4" s="132"/>
      <c r="G4" s="132"/>
      <c r="H4" s="132"/>
    </row>
    <row r="5" spans="1:8">
      <c r="A5" s="4" t="s">
        <v>1</v>
      </c>
      <c r="B5" s="132" t="str">
        <f>문서번호</f>
        <v>KOIHA-DE-11-RLS</v>
      </c>
      <c r="C5" s="132"/>
      <c r="D5" s="132"/>
      <c r="E5" s="132"/>
      <c r="F5" s="132"/>
      <c r="G5" s="132"/>
      <c r="H5" s="132"/>
    </row>
    <row r="8" spans="1:8">
      <c r="A8" s="130" t="s">
        <v>2</v>
      </c>
      <c r="B8" s="130"/>
      <c r="C8" s="130"/>
      <c r="D8" s="130"/>
      <c r="E8" s="130"/>
      <c r="F8" s="130"/>
      <c r="G8" s="130"/>
      <c r="H8" s="130"/>
    </row>
    <row r="9" spans="1:8">
      <c r="A9" s="130"/>
      <c r="B9" s="130"/>
      <c r="C9" s="130"/>
      <c r="D9" s="130"/>
      <c r="E9" s="130"/>
      <c r="F9" s="130"/>
      <c r="G9" s="130"/>
      <c r="H9" s="130"/>
    </row>
    <row r="11" spans="1:8">
      <c r="A11" s="5" t="s">
        <v>3</v>
      </c>
      <c r="B11" s="5" t="s">
        <v>4</v>
      </c>
      <c r="C11" s="5" t="s">
        <v>5</v>
      </c>
      <c r="D11" s="5" t="s">
        <v>6</v>
      </c>
      <c r="E11" s="131" t="s">
        <v>7</v>
      </c>
      <c r="F11" s="131"/>
      <c r="G11" s="5" t="s">
        <v>8</v>
      </c>
      <c r="H11" s="5" t="s">
        <v>9</v>
      </c>
    </row>
    <row r="12" spans="1:8" ht="23.25" customHeight="1">
      <c r="A12" s="6" t="s">
        <v>11</v>
      </c>
      <c r="B12" s="6" t="s">
        <v>135</v>
      </c>
      <c r="C12" s="6" t="s">
        <v>134</v>
      </c>
      <c r="D12" s="6" t="s">
        <v>130</v>
      </c>
      <c r="E12" s="120" t="s">
        <v>131</v>
      </c>
      <c r="F12" s="120"/>
      <c r="G12" s="6"/>
      <c r="H12" s="6" t="s">
        <v>132</v>
      </c>
    </row>
    <row r="13" spans="1:8" ht="23.25" customHeight="1">
      <c r="A13" s="6"/>
      <c r="B13" s="6"/>
      <c r="C13" s="6"/>
      <c r="D13" s="6"/>
      <c r="E13" s="120"/>
      <c r="F13" s="120"/>
      <c r="G13" s="6"/>
      <c r="H13" s="6"/>
    </row>
    <row r="14" spans="1:8" ht="23.25" customHeight="1">
      <c r="A14" s="6"/>
      <c r="B14" s="6"/>
      <c r="C14" s="6"/>
      <c r="D14" s="6"/>
      <c r="E14" s="120"/>
      <c r="F14" s="120"/>
      <c r="G14" s="6"/>
      <c r="H14" s="6"/>
    </row>
    <row r="15" spans="1:8" ht="23.25" customHeight="1">
      <c r="A15" s="6"/>
      <c r="B15" s="6"/>
      <c r="C15" s="6"/>
      <c r="D15" s="6"/>
      <c r="E15" s="120"/>
      <c r="F15" s="120"/>
      <c r="G15" s="6"/>
      <c r="H15" s="6"/>
    </row>
    <row r="16" spans="1:8" ht="23.25" customHeight="1">
      <c r="A16" s="6"/>
      <c r="B16" s="6"/>
      <c r="C16" s="6"/>
      <c r="D16" s="6"/>
      <c r="E16" s="120"/>
      <c r="F16" s="120"/>
      <c r="G16" s="6"/>
      <c r="H16" s="6"/>
    </row>
    <row r="17" spans="1:8" ht="23.25" customHeight="1">
      <c r="A17" s="6"/>
      <c r="B17" s="6"/>
      <c r="C17" s="6"/>
      <c r="D17" s="6"/>
      <c r="E17" s="120"/>
      <c r="F17" s="120"/>
      <c r="G17" s="6"/>
      <c r="H17" s="6"/>
    </row>
    <row r="18" spans="1:8" ht="23.25" customHeight="1">
      <c r="A18" s="6"/>
      <c r="B18" s="6"/>
      <c r="C18" s="6"/>
      <c r="D18" s="6"/>
      <c r="E18" s="120"/>
      <c r="F18" s="120"/>
      <c r="G18" s="6"/>
      <c r="H18" s="6"/>
    </row>
    <row r="19" spans="1:8" ht="23.25" customHeight="1">
      <c r="A19" s="6"/>
      <c r="B19" s="6"/>
      <c r="C19" s="6"/>
      <c r="D19" s="6"/>
      <c r="E19" s="120"/>
      <c r="F19" s="120"/>
      <c r="G19" s="6"/>
      <c r="H19" s="6"/>
    </row>
    <row r="20" spans="1:8" ht="23.25" customHeight="1">
      <c r="A20" s="6"/>
      <c r="B20" s="6"/>
      <c r="C20" s="6"/>
      <c r="D20" s="6"/>
      <c r="E20" s="120"/>
      <c r="F20" s="120"/>
      <c r="G20" s="6"/>
      <c r="H20" s="6"/>
    </row>
    <row r="21" spans="1:8" s="7" customFormat="1" ht="10.5">
      <c r="A21" s="117" t="s">
        <v>10</v>
      </c>
      <c r="B21" s="118"/>
      <c r="C21" s="118"/>
      <c r="D21" s="118"/>
      <c r="E21" s="118"/>
      <c r="F21" s="118"/>
      <c r="G21" s="118"/>
      <c r="H21" s="118"/>
    </row>
    <row r="22" spans="1:8" s="7" customFormat="1" ht="10.5">
      <c r="A22" s="119"/>
      <c r="B22" s="119"/>
      <c r="C22" s="119"/>
      <c r="D22" s="119"/>
      <c r="E22" s="119"/>
      <c r="F22" s="119"/>
      <c r="G22" s="119"/>
      <c r="H22" s="119"/>
    </row>
    <row r="23" spans="1:8" s="7" customFormat="1" ht="10.5">
      <c r="A23" s="119"/>
      <c r="B23" s="119"/>
      <c r="C23" s="119"/>
      <c r="D23" s="119"/>
      <c r="E23" s="119"/>
      <c r="F23" s="119"/>
      <c r="G23" s="119"/>
      <c r="H23" s="119"/>
    </row>
    <row r="24" spans="1:8" s="7" customFormat="1" ht="10.5">
      <c r="A24" s="119"/>
      <c r="B24" s="119"/>
      <c r="C24" s="119"/>
      <c r="D24" s="119"/>
      <c r="E24" s="119"/>
      <c r="F24" s="119"/>
      <c r="G24" s="119"/>
      <c r="H24" s="119"/>
    </row>
    <row r="25" spans="1:8" s="7" customFormat="1" ht="10.5">
      <c r="A25" s="119"/>
      <c r="B25" s="119"/>
      <c r="C25" s="119"/>
      <c r="D25" s="119"/>
      <c r="E25" s="119"/>
      <c r="F25" s="119"/>
      <c r="G25" s="119"/>
      <c r="H25" s="119"/>
    </row>
    <row r="26" spans="1:8" s="7" customFormat="1" ht="10.5">
      <c r="A26" s="119"/>
      <c r="B26" s="119"/>
      <c r="C26" s="119"/>
      <c r="D26" s="119"/>
      <c r="E26" s="119"/>
      <c r="F26" s="119"/>
      <c r="G26" s="119"/>
      <c r="H26" s="119"/>
    </row>
    <row r="27" spans="1:8" s="7" customFormat="1" ht="10.5">
      <c r="A27" s="119"/>
      <c r="B27" s="119"/>
      <c r="C27" s="119"/>
      <c r="D27" s="119"/>
      <c r="E27" s="119"/>
      <c r="F27" s="119"/>
      <c r="G27" s="119"/>
      <c r="H27" s="119"/>
    </row>
    <row r="28" spans="1:8" s="7" customFormat="1" ht="10.5">
      <c r="A28" s="119"/>
      <c r="B28" s="119"/>
      <c r="C28" s="119"/>
      <c r="D28" s="119"/>
      <c r="E28" s="119"/>
      <c r="F28" s="119"/>
      <c r="G28" s="119"/>
      <c r="H28" s="119"/>
    </row>
    <row r="29" spans="1:8" s="7" customFormat="1" ht="10.5">
      <c r="A29" s="119"/>
      <c r="B29" s="119"/>
      <c r="C29" s="119"/>
      <c r="D29" s="119"/>
      <c r="E29" s="119"/>
      <c r="F29" s="119"/>
      <c r="G29" s="119"/>
      <c r="H29" s="119"/>
    </row>
    <row r="30" spans="1:8" s="7" customFormat="1" ht="10.5">
      <c r="A30" s="119"/>
      <c r="B30" s="119"/>
      <c r="C30" s="119"/>
      <c r="D30" s="119"/>
      <c r="E30" s="119"/>
      <c r="F30" s="119"/>
      <c r="G30" s="119"/>
      <c r="H30" s="119"/>
    </row>
  </sheetData>
  <mergeCells count="15">
    <mergeCell ref="A1:H3"/>
    <mergeCell ref="E12:F12"/>
    <mergeCell ref="E17:F17"/>
    <mergeCell ref="E18:F18"/>
    <mergeCell ref="E14:F14"/>
    <mergeCell ref="E13:F13"/>
    <mergeCell ref="A8:H9"/>
    <mergeCell ref="E11:F11"/>
    <mergeCell ref="B4:H4"/>
    <mergeCell ref="B5:H5"/>
    <mergeCell ref="A21:H30"/>
    <mergeCell ref="E19:F19"/>
    <mergeCell ref="E20:F20"/>
    <mergeCell ref="E15:F15"/>
    <mergeCell ref="E16:F1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2"/>
  <sheetViews>
    <sheetView showGridLines="0" zoomScale="85" zoomScaleNormal="85" zoomScalePageLayoutView="85" workbookViewId="0">
      <selection activeCell="C2" sqref="C2:D2"/>
    </sheetView>
  </sheetViews>
  <sheetFormatPr defaultColWidth="7.109375" defaultRowHeight="12"/>
  <cols>
    <col min="1" max="1" width="0.6640625" style="10" customWidth="1"/>
    <col min="2" max="2" width="18.21875" style="10" customWidth="1"/>
    <col min="3" max="4" width="7.5546875" style="9" customWidth="1"/>
    <col min="5" max="26" width="7.5546875" style="10" customWidth="1"/>
    <col min="27" max="27" width="0.6640625" style="10" customWidth="1"/>
    <col min="28" max="16384" width="7.109375" style="10"/>
  </cols>
  <sheetData>
    <row r="1" spans="2:24" ht="18" thickBot="1">
      <c r="B1" s="8" t="s">
        <v>12</v>
      </c>
    </row>
    <row r="2" spans="2:24" ht="13.5" customHeight="1">
      <c r="B2" s="11" t="s">
        <v>13</v>
      </c>
      <c r="C2" s="175">
        <f>COUNTIF(프로그램목록!G8:G158,"기본")</f>
        <v>40</v>
      </c>
      <c r="D2" s="176"/>
      <c r="E2" s="177" t="s">
        <v>14</v>
      </c>
      <c r="F2" s="178"/>
      <c r="G2" s="179" t="e">
        <f>D16</f>
        <v>#REF!</v>
      </c>
      <c r="H2" s="180"/>
      <c r="I2" s="181" t="s">
        <v>15</v>
      </c>
      <c r="J2" s="178"/>
      <c r="K2" s="179" t="e">
        <f>H16</f>
        <v>#REF!</v>
      </c>
      <c r="L2" s="182"/>
      <c r="M2" s="177" t="s">
        <v>16</v>
      </c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7"/>
    </row>
    <row r="3" spans="2:24">
      <c r="B3" s="12" t="s">
        <v>17</v>
      </c>
      <c r="C3" s="183">
        <f>COUNTIF(프로그램목록!H8:H158,"추가")+COUNTIF(프로그램목록!H8:H158,"삭제")+COUNTIF(프로그램목록!H8:H158,"변경")</f>
        <v>0</v>
      </c>
      <c r="D3" s="184"/>
      <c r="E3" s="185" t="s">
        <v>18</v>
      </c>
      <c r="F3" s="186"/>
      <c r="G3" s="187" t="e">
        <f>E16</f>
        <v>#REF!</v>
      </c>
      <c r="H3" s="188"/>
      <c r="I3" s="189" t="s">
        <v>19</v>
      </c>
      <c r="J3" s="186"/>
      <c r="K3" s="187" t="e">
        <f>I16</f>
        <v>#REF!</v>
      </c>
      <c r="L3" s="190"/>
      <c r="M3" s="174" t="s">
        <v>20</v>
      </c>
      <c r="N3" s="164"/>
      <c r="O3" s="164" t="s">
        <v>21</v>
      </c>
      <c r="P3" s="164"/>
      <c r="Q3" s="164" t="s">
        <v>22</v>
      </c>
      <c r="R3" s="164"/>
      <c r="S3" s="164" t="s">
        <v>23</v>
      </c>
      <c r="T3" s="164"/>
      <c r="U3" s="164" t="s">
        <v>24</v>
      </c>
      <c r="V3" s="164"/>
      <c r="W3" s="164" t="s">
        <v>25</v>
      </c>
      <c r="X3" s="165"/>
    </row>
    <row r="4" spans="2:24" ht="14.25" customHeight="1" thickBot="1">
      <c r="B4" s="13" t="s">
        <v>26</v>
      </c>
      <c r="C4" s="166">
        <f>COUNTIF(프로그램목록!G8:G158,"기본")-COUNTIF(프로그램목록!H8:H158,"삭제")+COUNTIF(프로그램목록!H8:H158,"추가")</f>
        <v>40</v>
      </c>
      <c r="D4" s="167"/>
      <c r="E4" s="168" t="s">
        <v>27</v>
      </c>
      <c r="F4" s="169"/>
      <c r="G4" s="170">
        <f>IFERROR(G3/G2, 0)</f>
        <v>0</v>
      </c>
      <c r="H4" s="171"/>
      <c r="I4" s="172" t="s">
        <v>27</v>
      </c>
      <c r="J4" s="169"/>
      <c r="K4" s="170">
        <f>IFERROR(K3/K2, 0)</f>
        <v>0</v>
      </c>
      <c r="L4" s="173"/>
      <c r="M4" s="161">
        <f>SUMPRODUCT((프로그램목록!$D$8:$D$158=개발현황!M3)*(프로그램목록!$H$8:$H$158&lt;&gt;"삭제"))</f>
        <v>43</v>
      </c>
      <c r="N4" s="162"/>
      <c r="O4" s="162">
        <f>SUMPRODUCT((프로그램목록!$D$8:$D$158=개발현황!O3)*(프로그램목록!$H$8:$H$158&lt;&gt;"삭제"))</f>
        <v>0</v>
      </c>
      <c r="P4" s="162"/>
      <c r="Q4" s="162">
        <f>SUMPRODUCT((프로그램목록!$D$8:$D$158=개발현황!Q3)*(프로그램목록!$H$8:$H$158&lt;&gt;"삭제"))</f>
        <v>0</v>
      </c>
      <c r="R4" s="162"/>
      <c r="S4" s="162">
        <f>SUMPRODUCT((프로그램목록!$D$8:$D$158=개발현황!S3)*(프로그램목록!$H$8:$H$158&lt;&gt;"삭제"))</f>
        <v>4</v>
      </c>
      <c r="T4" s="162"/>
      <c r="U4" s="162">
        <f>SUMPRODUCT((프로그램목록!$D$8:$D$158=개발현황!U3)*(프로그램목록!$H$8:$H$158&lt;&gt;"삭제"))</f>
        <v>0</v>
      </c>
      <c r="V4" s="162"/>
      <c r="W4" s="162">
        <f>SUMPRODUCT((프로그램목록!$D$8:$D$158=개발현황!W3)*(프로그램목록!$H$8:$H$158&lt;&gt;"삭제"))</f>
        <v>0</v>
      </c>
      <c r="X4" s="163"/>
    </row>
    <row r="5" spans="2:24">
      <c r="B5" s="14" t="s">
        <v>28</v>
      </c>
      <c r="C5" s="15"/>
    </row>
    <row r="6" spans="2:24">
      <c r="B6" s="14" t="s">
        <v>29</v>
      </c>
      <c r="C6" s="15"/>
    </row>
    <row r="7" spans="2:24">
      <c r="B7" s="16"/>
      <c r="C7" s="15"/>
    </row>
    <row r="8" spans="2:24" ht="17.25" thickBot="1">
      <c r="B8" s="17" t="s">
        <v>30</v>
      </c>
      <c r="C8" s="18"/>
      <c r="D8" s="19"/>
      <c r="E8" s="20"/>
      <c r="F8" s="21"/>
      <c r="G8" s="20"/>
      <c r="H8" s="21"/>
      <c r="I8" s="21"/>
      <c r="J8" s="21"/>
      <c r="K8" s="20"/>
      <c r="L8" s="21"/>
      <c r="M8" s="20"/>
      <c r="N8" s="21"/>
      <c r="O8" s="21"/>
      <c r="P8" s="21"/>
      <c r="Q8" s="21"/>
    </row>
    <row r="9" spans="2:24" ht="13.5">
      <c r="B9" s="141" t="s">
        <v>31</v>
      </c>
      <c r="C9" s="143" t="s">
        <v>32</v>
      </c>
      <c r="D9" s="145" t="s">
        <v>33</v>
      </c>
      <c r="E9" s="145"/>
      <c r="F9" s="145"/>
      <c r="G9" s="145"/>
      <c r="H9" s="145" t="s">
        <v>34</v>
      </c>
      <c r="I9" s="145"/>
      <c r="J9" s="145"/>
      <c r="K9" s="145"/>
      <c r="L9" s="146" t="s">
        <v>35</v>
      </c>
      <c r="M9" s="147"/>
      <c r="N9" s="148"/>
    </row>
    <row r="10" spans="2:24" ht="13.5">
      <c r="B10" s="142"/>
      <c r="C10" s="144"/>
      <c r="D10" s="22" t="s">
        <v>36</v>
      </c>
      <c r="E10" s="23" t="s">
        <v>37</v>
      </c>
      <c r="F10" s="23" t="s">
        <v>27</v>
      </c>
      <c r="G10" s="23" t="s">
        <v>38</v>
      </c>
      <c r="H10" s="22" t="s">
        <v>36</v>
      </c>
      <c r="I10" s="23" t="s">
        <v>37</v>
      </c>
      <c r="J10" s="23" t="s">
        <v>27</v>
      </c>
      <c r="K10" s="23" t="s">
        <v>38</v>
      </c>
      <c r="L10" s="149"/>
      <c r="M10" s="150"/>
      <c r="N10" s="151"/>
    </row>
    <row r="11" spans="2:24">
      <c r="B11" s="24" t="s">
        <v>39</v>
      </c>
      <c r="C11" s="25" t="e">
        <f>SUMPRODUCT((프로그램목록!#REF!=개발현황!B11)*(프로그램목록!$H$8:$H$158&lt;&gt;"삭제"))</f>
        <v>#REF!</v>
      </c>
      <c r="D11" s="26" t="e">
        <f>SUMPRODUCT((프로그램목록!#REF!=개발현황!B11)*(프로그램목록!$H$8:$H$158&lt;&gt;"삭제")*(프로그램목록!$L$8:$L$158&lt;&gt;""))</f>
        <v>#REF!</v>
      </c>
      <c r="E11" s="26" t="e">
        <f>SUMPRODUCT((프로그램목록!#REF!=개발현황!B11)*(프로그램목록!$H$8:$H$158&lt;&gt;"삭제")*(프로그램목록!$N$8:$N$158&lt;&gt;""))</f>
        <v>#REF!</v>
      </c>
      <c r="F11" s="27" t="str">
        <f>IFERROR(E11/D11,"")</f>
        <v/>
      </c>
      <c r="G11" s="28" t="e">
        <f>C11-E11</f>
        <v>#REF!</v>
      </c>
      <c r="H11" s="26" t="e">
        <f>SUMPRODUCT((프로그램목록!#REF!=개발현황!B11)*(프로그램목록!$H$8:$H$158&lt;&gt;"삭제")*(프로그램목록!$Q$8:$Q$158&lt;&gt;""))</f>
        <v>#REF!</v>
      </c>
      <c r="I11" s="26" t="e">
        <f>SUMPRODUCT((프로그램목록!#REF!=개발현황!B11)*(프로그램목록!$H$8:$H$158&lt;&gt;"삭제")*(프로그램목록!$S$8:$S$158&lt;&gt;""))</f>
        <v>#REF!</v>
      </c>
      <c r="J11" s="27" t="str">
        <f>IFERROR(I11/H11,"")</f>
        <v/>
      </c>
      <c r="K11" s="28" t="e">
        <f>C11-I11</f>
        <v>#REF!</v>
      </c>
      <c r="L11" s="152"/>
      <c r="M11" s="152"/>
      <c r="N11" s="153"/>
    </row>
    <row r="12" spans="2:24">
      <c r="B12" s="24" t="s">
        <v>40</v>
      </c>
      <c r="C12" s="25" t="e">
        <f>SUMPRODUCT((프로그램목록!#REF!=개발현황!B12)*(프로그램목록!$H$8:$H$158&lt;&gt;"삭제"))</f>
        <v>#REF!</v>
      </c>
      <c r="D12" s="26" t="e">
        <f>SUMPRODUCT((프로그램목록!#REF!=개발현황!B12)*(프로그램목록!$H$8:$H$158&lt;&gt;"삭제")*(프로그램목록!$L$8:$L$158&lt;&gt;""))</f>
        <v>#REF!</v>
      </c>
      <c r="E12" s="26" t="e">
        <f>SUMPRODUCT((프로그램목록!#REF!=개발현황!B12)*(프로그램목록!$H$8:$H$158&lt;&gt;"삭제")*(프로그램목록!$N$8:$N$158&lt;&gt;""))</f>
        <v>#REF!</v>
      </c>
      <c r="F12" s="27" t="str">
        <f t="shared" ref="F12:F16" si="0">IFERROR(E12/D12,"")</f>
        <v/>
      </c>
      <c r="G12" s="28" t="e">
        <f t="shared" ref="G12:G15" si="1">C12-E12</f>
        <v>#REF!</v>
      </c>
      <c r="H12" s="26" t="e">
        <f>SUMPRODUCT((프로그램목록!#REF!=개발현황!B12)*(프로그램목록!$H$8:$H$158&lt;&gt;"삭제")*(프로그램목록!$Q$8:$Q$158&lt;&gt;""))</f>
        <v>#REF!</v>
      </c>
      <c r="I12" s="26" t="e">
        <f>SUMPRODUCT((프로그램목록!#REF!=개발현황!B12)*(프로그램목록!$H$8:$H$158&lt;&gt;"삭제")*(프로그램목록!$S$8:$S$158&lt;&gt;""))</f>
        <v>#REF!</v>
      </c>
      <c r="J12" s="27" t="str">
        <f t="shared" ref="J12:J16" si="2">IFERROR(I12/H12,"")</f>
        <v/>
      </c>
      <c r="K12" s="28" t="e">
        <f t="shared" ref="K12:K15" si="3">C12-I12</f>
        <v>#REF!</v>
      </c>
      <c r="L12" s="154"/>
      <c r="M12" s="154"/>
      <c r="N12" s="155"/>
    </row>
    <row r="13" spans="2:24">
      <c r="B13" s="24" t="s">
        <v>41</v>
      </c>
      <c r="C13" s="25" t="e">
        <f>SUMPRODUCT((프로그램목록!#REF!=개발현황!B13)*(프로그램목록!$H$8:$H$158&lt;&gt;"삭제"))</f>
        <v>#REF!</v>
      </c>
      <c r="D13" s="26" t="e">
        <f>SUMPRODUCT((프로그램목록!#REF!=개발현황!B13)*(프로그램목록!$H$8:$H$158&lt;&gt;"삭제")*(프로그램목록!$L$8:$L$158&lt;&gt;""))</f>
        <v>#REF!</v>
      </c>
      <c r="E13" s="26" t="e">
        <f>SUMPRODUCT((프로그램목록!#REF!=개발현황!B13)*(프로그램목록!$H$8:$H$158&lt;&gt;"삭제")*(프로그램목록!$N$8:$N$158&lt;&gt;""))</f>
        <v>#REF!</v>
      </c>
      <c r="F13" s="27" t="str">
        <f t="shared" si="0"/>
        <v/>
      </c>
      <c r="G13" s="28" t="e">
        <f t="shared" si="1"/>
        <v>#REF!</v>
      </c>
      <c r="H13" s="26" t="e">
        <f>SUMPRODUCT((프로그램목록!#REF!=개발현황!B13)*(프로그램목록!$H$8:$H$158&lt;&gt;"삭제")*(프로그램목록!$Q$8:$Q$158&lt;&gt;""))</f>
        <v>#REF!</v>
      </c>
      <c r="I13" s="26" t="e">
        <f>SUMPRODUCT((프로그램목록!#REF!=개발현황!B13)*(프로그램목록!$H$8:$H$158&lt;&gt;"삭제")*(프로그램목록!$S$8:$S$158&lt;&gt;""))</f>
        <v>#REF!</v>
      </c>
      <c r="J13" s="27" t="str">
        <f t="shared" si="2"/>
        <v/>
      </c>
      <c r="K13" s="28" t="e">
        <f t="shared" si="3"/>
        <v>#REF!</v>
      </c>
      <c r="L13" s="156"/>
      <c r="M13" s="156"/>
      <c r="N13" s="157"/>
    </row>
    <row r="14" spans="2:24">
      <c r="B14" s="24" t="s">
        <v>42</v>
      </c>
      <c r="C14" s="25" t="e">
        <f>SUMPRODUCT((프로그램목록!#REF!=개발현황!B14)*(프로그램목록!$H$8:$H$158&lt;&gt;"삭제"))</f>
        <v>#REF!</v>
      </c>
      <c r="D14" s="26" t="e">
        <f>SUMPRODUCT((프로그램목록!#REF!=개발현황!B14)*(프로그램목록!$H$8:$H$158&lt;&gt;"삭제")*(프로그램목록!$L$8:$L$158&lt;&gt;""))</f>
        <v>#REF!</v>
      </c>
      <c r="E14" s="26" t="e">
        <f>SUMPRODUCT((프로그램목록!#REF!=개발현황!B14)*(프로그램목록!$H$8:$H$158&lt;&gt;"삭제")*(프로그램목록!$N$8:$N$158&lt;&gt;""))</f>
        <v>#REF!</v>
      </c>
      <c r="F14" s="27" t="str">
        <f t="shared" si="0"/>
        <v/>
      </c>
      <c r="G14" s="28" t="e">
        <f t="shared" si="1"/>
        <v>#REF!</v>
      </c>
      <c r="H14" s="26" t="e">
        <f>SUMPRODUCT((프로그램목록!#REF!=개발현황!B14)*(프로그램목록!$H$8:$H$158&lt;&gt;"삭제")*(프로그램목록!$Q$8:$Q$158&lt;&gt;""))</f>
        <v>#REF!</v>
      </c>
      <c r="I14" s="26" t="e">
        <f>SUMPRODUCT((프로그램목록!#REF!=개발현황!B14)*(프로그램목록!$H$8:$H$158&lt;&gt;"삭제")*(프로그램목록!$S$8:$S$158&lt;&gt;""))</f>
        <v>#REF!</v>
      </c>
      <c r="J14" s="27" t="str">
        <f t="shared" si="2"/>
        <v/>
      </c>
      <c r="K14" s="28" t="e">
        <f t="shared" si="3"/>
        <v>#REF!</v>
      </c>
      <c r="L14" s="152"/>
      <c r="M14" s="152"/>
      <c r="N14" s="153"/>
    </row>
    <row r="15" spans="2:24">
      <c r="B15" s="24" t="s">
        <v>43</v>
      </c>
      <c r="C15" s="25" t="e">
        <f>SUMPRODUCT((프로그램목록!#REF!=개발현황!B15)*(프로그램목록!$H$8:$H$158&lt;&gt;"삭제"))</f>
        <v>#REF!</v>
      </c>
      <c r="D15" s="26" t="e">
        <f>SUMPRODUCT((프로그램목록!#REF!=개발현황!B15)*(프로그램목록!$H$8:$H$158&lt;&gt;"삭제")*(프로그램목록!$L$8:$L$158&lt;&gt;""))</f>
        <v>#REF!</v>
      </c>
      <c r="E15" s="26" t="e">
        <f>SUMPRODUCT((프로그램목록!#REF!=개발현황!B15)*(프로그램목록!$H$8:$H$158&lt;&gt;"삭제")*(프로그램목록!$N$8:$N$158&lt;&gt;""))</f>
        <v>#REF!</v>
      </c>
      <c r="F15" s="27" t="str">
        <f t="shared" si="0"/>
        <v/>
      </c>
      <c r="G15" s="28" t="e">
        <f t="shared" si="1"/>
        <v>#REF!</v>
      </c>
      <c r="H15" s="26" t="e">
        <f>SUMPRODUCT((프로그램목록!#REF!=개발현황!B15)*(프로그램목록!$H$8:$H$158&lt;&gt;"삭제")*(프로그램목록!$Q$8:$Q$158&lt;&gt;""))</f>
        <v>#REF!</v>
      </c>
      <c r="I15" s="26" t="e">
        <f>SUMPRODUCT((프로그램목록!#REF!=개발현황!B15)*(프로그램목록!$H$8:$H$158&lt;&gt;"삭제")*(프로그램목록!$S$8:$S$158&lt;&gt;""))</f>
        <v>#REF!</v>
      </c>
      <c r="J15" s="27" t="str">
        <f t="shared" si="2"/>
        <v/>
      </c>
      <c r="K15" s="28" t="e">
        <f t="shared" si="3"/>
        <v>#REF!</v>
      </c>
      <c r="L15" s="156"/>
      <c r="M15" s="156"/>
      <c r="N15" s="157"/>
    </row>
    <row r="16" spans="2:24" ht="12.75" thickBot="1">
      <c r="B16" s="29" t="s">
        <v>44</v>
      </c>
      <c r="C16" s="30" t="e">
        <f>SUM(C11:C15)</f>
        <v>#REF!</v>
      </c>
      <c r="D16" s="31" t="e">
        <f>SUM(D11:D15)</f>
        <v>#REF!</v>
      </c>
      <c r="E16" s="31" t="e">
        <f>SUM(E11:E15)</f>
        <v>#REF!</v>
      </c>
      <c r="F16" s="32" t="str">
        <f t="shared" si="0"/>
        <v/>
      </c>
      <c r="G16" s="33" t="e">
        <f>SUM(G11:G15)</f>
        <v>#REF!</v>
      </c>
      <c r="H16" s="31" t="e">
        <f>SUM(H11:H15)</f>
        <v>#REF!</v>
      </c>
      <c r="I16" s="31" t="e">
        <f>SUM(I11:I15)</f>
        <v>#REF!</v>
      </c>
      <c r="J16" s="32" t="str">
        <f t="shared" si="2"/>
        <v/>
      </c>
      <c r="K16" s="34" t="e">
        <f>SUM(K11:K15)</f>
        <v>#REF!</v>
      </c>
      <c r="L16" s="158"/>
      <c r="M16" s="159"/>
      <c r="N16" s="160"/>
    </row>
    <row r="17" spans="1:26">
      <c r="B17" s="16"/>
      <c r="C17" s="15"/>
    </row>
    <row r="18" spans="1:26">
      <c r="B18" s="16"/>
      <c r="C18" s="15"/>
    </row>
    <row r="19" spans="1:26" ht="17.25" thickBot="1">
      <c r="B19" s="17" t="s">
        <v>45</v>
      </c>
      <c r="C19" s="15"/>
    </row>
    <row r="20" spans="1:26" ht="13.5" customHeight="1">
      <c r="A20" s="35"/>
      <c r="B20" s="138" t="s">
        <v>46</v>
      </c>
      <c r="C20" s="139"/>
      <c r="D20" s="139"/>
      <c r="E20" s="139" t="s">
        <v>47</v>
      </c>
      <c r="F20" s="139"/>
      <c r="G20" s="139"/>
      <c r="H20" s="139"/>
      <c r="I20" s="139"/>
      <c r="J20" s="139"/>
      <c r="K20" s="139" t="s">
        <v>48</v>
      </c>
      <c r="L20" s="139"/>
      <c r="M20" s="139"/>
      <c r="N20" s="139"/>
      <c r="O20" s="139"/>
      <c r="P20" s="139"/>
      <c r="Q20" s="135" t="s">
        <v>49</v>
      </c>
      <c r="R20" s="136"/>
      <c r="S20" s="136"/>
      <c r="T20" s="136"/>
      <c r="U20" s="136"/>
      <c r="V20" s="136"/>
      <c r="W20" s="136"/>
      <c r="X20" s="136"/>
      <c r="Y20" s="136"/>
      <c r="Z20" s="137"/>
    </row>
    <row r="21" spans="1:26">
      <c r="A21" s="36"/>
      <c r="B21" s="140"/>
      <c r="C21" s="133"/>
      <c r="D21" s="133"/>
      <c r="E21" s="133" t="s">
        <v>36</v>
      </c>
      <c r="F21" s="133"/>
      <c r="G21" s="133" t="s">
        <v>37</v>
      </c>
      <c r="H21" s="133"/>
      <c r="I21" s="133" t="s">
        <v>27</v>
      </c>
      <c r="J21" s="133"/>
      <c r="K21" s="133" t="s">
        <v>36</v>
      </c>
      <c r="L21" s="133"/>
      <c r="M21" s="133" t="s">
        <v>37</v>
      </c>
      <c r="N21" s="133"/>
      <c r="O21" s="133" t="s">
        <v>27</v>
      </c>
      <c r="P21" s="133"/>
      <c r="Q21" s="133" t="s">
        <v>50</v>
      </c>
      <c r="R21" s="133"/>
      <c r="S21" s="133" t="s">
        <v>51</v>
      </c>
      <c r="T21" s="133"/>
      <c r="U21" s="133" t="s">
        <v>52</v>
      </c>
      <c r="V21" s="133"/>
      <c r="W21" s="133" t="s">
        <v>53</v>
      </c>
      <c r="X21" s="133"/>
      <c r="Y21" s="133" t="s">
        <v>54</v>
      </c>
      <c r="Z21" s="134"/>
    </row>
    <row r="22" spans="1:26">
      <c r="A22" s="36"/>
      <c r="B22" s="37" t="s">
        <v>55</v>
      </c>
      <c r="C22" s="38" t="s">
        <v>56</v>
      </c>
      <c r="D22" s="38" t="s">
        <v>57</v>
      </c>
      <c r="E22" s="39" t="s">
        <v>58</v>
      </c>
      <c r="F22" s="39" t="s">
        <v>59</v>
      </c>
      <c r="G22" s="39" t="s">
        <v>58</v>
      </c>
      <c r="H22" s="39" t="s">
        <v>59</v>
      </c>
      <c r="I22" s="39" t="s">
        <v>58</v>
      </c>
      <c r="J22" s="39" t="s">
        <v>59</v>
      </c>
      <c r="K22" s="39" t="s">
        <v>58</v>
      </c>
      <c r="L22" s="39" t="s">
        <v>59</v>
      </c>
      <c r="M22" s="39" t="s">
        <v>58</v>
      </c>
      <c r="N22" s="39" t="s">
        <v>59</v>
      </c>
      <c r="O22" s="39" t="s">
        <v>58</v>
      </c>
      <c r="P22" s="39" t="s">
        <v>59</v>
      </c>
      <c r="Q22" s="39" t="s">
        <v>58</v>
      </c>
      <c r="R22" s="39" t="s">
        <v>59</v>
      </c>
      <c r="S22" s="39" t="s">
        <v>58</v>
      </c>
      <c r="T22" s="39" t="s">
        <v>59</v>
      </c>
      <c r="U22" s="39" t="s">
        <v>58</v>
      </c>
      <c r="V22" s="39" t="s">
        <v>59</v>
      </c>
      <c r="W22" s="39" t="s">
        <v>58</v>
      </c>
      <c r="X22" s="39" t="s">
        <v>59</v>
      </c>
      <c r="Y22" s="39" t="s">
        <v>58</v>
      </c>
      <c r="Z22" s="40" t="s">
        <v>59</v>
      </c>
    </row>
    <row r="23" spans="1:26">
      <c r="A23" s="36"/>
      <c r="B23" s="41">
        <v>1</v>
      </c>
      <c r="C23" s="42">
        <v>41848</v>
      </c>
      <c r="D23" s="43">
        <f t="shared" ref="D23" si="4">C23+4</f>
        <v>41852</v>
      </c>
      <c r="E23" s="44">
        <f>SUMPRODUCT((프로그램목록!$L$8:$L$158&gt;=C23)*(프로그램목록!$L$8:$L$158&lt;=D23)*(프로그램목록!$H$8:$H$158&lt;&gt;"삭제"))</f>
        <v>0</v>
      </c>
      <c r="F23" s="45">
        <f>E23</f>
        <v>0</v>
      </c>
      <c r="G23" s="44">
        <f>SUMPRODUCT((프로그램목록!$N$8:$N$158&gt;=C23)*(프로그램목록!$N$8:$N$158&lt;=D23)*(프로그램목록!$H$8:$H$158&lt;&gt;"삭제"))</f>
        <v>0</v>
      </c>
      <c r="H23" s="45">
        <f>G23</f>
        <v>0</v>
      </c>
      <c r="I23" s="46" t="str">
        <f>IF(G23=0,"-",IFERROR(G23/E23,"-"))</f>
        <v>-</v>
      </c>
      <c r="J23" s="47" t="str">
        <f>IF(H23=0,"-",IFERROR(H23/F23,"-"))</f>
        <v>-</v>
      </c>
      <c r="K23" s="44">
        <f>SUMPRODUCT((프로그램목록!$Q$8:$Q$158&gt;=C23)*(프로그램목록!$Q$8:$Q$158&lt;=D23)*(프로그램목록!$H$8:$H$158&lt;&gt;"삭제"))</f>
        <v>0</v>
      </c>
      <c r="L23" s="45">
        <f>K23</f>
        <v>0</v>
      </c>
      <c r="M23" s="45">
        <f>SUMPRODUCT((프로그램목록!$S$8:$S$158&gt;=C23)*(프로그램목록!$S$8:$S$158&lt;=D23)*(프로그램목록!$H$8:$H$158&lt;&gt;"삭제"))</f>
        <v>0</v>
      </c>
      <c r="N23" s="45">
        <f>M23</f>
        <v>0</v>
      </c>
      <c r="O23" s="46" t="str">
        <f>IF(M23=0,"-",IFERROR(M23/K23,"-"))</f>
        <v>-</v>
      </c>
      <c r="P23" s="47" t="str">
        <f>IF(N23=0,"-",IFERROR(N23/L23,"-"))</f>
        <v>-</v>
      </c>
      <c r="Q23" s="44">
        <f>SUMPRODUCT((프로그램목록!$I$8:$I$158&gt;=개발현황!C23)*(프로그램목록!$I$8:$I$158&lt;=개발현황!D23))</f>
        <v>0</v>
      </c>
      <c r="R23" s="45">
        <f>Q23</f>
        <v>0</v>
      </c>
      <c r="S23" s="46" t="str">
        <f>IF(Q23=0,"-",IFERROR(Q23/$C$2,"-"))</f>
        <v>-</v>
      </c>
      <c r="T23" s="47" t="str">
        <f>IF(R23=0,"-",IFERROR(R23/$C$2,"-"))</f>
        <v>-</v>
      </c>
      <c r="U23" s="44">
        <f>SUMPRODUCT((프로그램목록!$I$8:$I$158&gt;=개발현황!C23)*(프로그램목록!$I$8:$I$158&lt;=개발현황!D23)*(프로그램목록!$H$8:$I$158=개발현황!$U$22))</f>
        <v>0</v>
      </c>
      <c r="V23" s="48">
        <f>U23</f>
        <v>0</v>
      </c>
      <c r="W23" s="44">
        <f>SUMPRODUCT((프로그램목록!$I$8:$I$158&gt;=개발현황!C23)*(프로그램목록!$I$8:$I$158&lt;=개발현황!D23)*(프로그램목록!$H$8:$I$158=개발현황!$W$22))</f>
        <v>0</v>
      </c>
      <c r="X23" s="48">
        <f>W23</f>
        <v>0</v>
      </c>
      <c r="Y23" s="44">
        <f>SUMPRODUCT((프로그램목록!$I$8:$I$158&gt;=개발현황!C23)*(프로그램목록!$I$8:$I$158&lt;=개발현황!D23)*(프로그램목록!$H$8:$I$158=개발현황!$Y$22))</f>
        <v>0</v>
      </c>
      <c r="Z23" s="48">
        <f>Y23</f>
        <v>0</v>
      </c>
    </row>
    <row r="24" spans="1:26">
      <c r="A24" s="36"/>
      <c r="B24" s="41">
        <v>2</v>
      </c>
      <c r="C24" s="42">
        <f>D23+3</f>
        <v>41855</v>
      </c>
      <c r="D24" s="43">
        <f>C24+4</f>
        <v>41859</v>
      </c>
      <c r="E24" s="44">
        <f>SUMPRODUCT((프로그램목록!$L$8:$L$158&gt;=C24)*(프로그램목록!$L$8:$L$158&lt;=D24)*(프로그램목록!$H$8:$H$158&lt;&gt;"삭제"))</f>
        <v>0</v>
      </c>
      <c r="F24" s="45">
        <f>F23+E24</f>
        <v>0</v>
      </c>
      <c r="G24" s="44">
        <f>SUMPRODUCT((프로그램목록!$N$8:$N$158&gt;=C24)*(프로그램목록!$N$8:$N$158&lt;=D24)*(프로그램목록!$H$8:$H$158&lt;&gt;"삭제"))</f>
        <v>0</v>
      </c>
      <c r="H24" s="45">
        <f>H23+G24</f>
        <v>0</v>
      </c>
      <c r="I24" s="46" t="str">
        <f t="shared" ref="I24:J39" si="5">IF(G24=0,"-",IFERROR(G24/E24,"-"))</f>
        <v>-</v>
      </c>
      <c r="J24" s="47" t="str">
        <f t="shared" si="5"/>
        <v>-</v>
      </c>
      <c r="K24" s="44">
        <f>SUMPRODUCT((프로그램목록!$Q$8:$Q$158&gt;=C24)*(프로그램목록!$Q$8:$Q$158&lt;=D24)*(프로그램목록!$H$8:$H$158&lt;&gt;"삭제"))</f>
        <v>0</v>
      </c>
      <c r="L24" s="45">
        <f>L23+K24</f>
        <v>0</v>
      </c>
      <c r="M24" s="45">
        <f>SUMPRODUCT((프로그램목록!$S$8:$S$158&gt;=C24)*(프로그램목록!$S$8:$S$158&lt;=D24)*(프로그램목록!$H$8:$H$158&lt;&gt;"삭제"))</f>
        <v>0</v>
      </c>
      <c r="N24" s="45">
        <f>N23+M24</f>
        <v>0</v>
      </c>
      <c r="O24" s="46" t="str">
        <f t="shared" ref="O24:P39" si="6">IF(M24=0,"-",IFERROR(M24/K24,"-"))</f>
        <v>-</v>
      </c>
      <c r="P24" s="47" t="str">
        <f t="shared" si="6"/>
        <v>-</v>
      </c>
      <c r="Q24" s="44">
        <f>SUMPRODUCT((프로그램목록!$I$8:$I$158&gt;=개발현황!C24)*(프로그램목록!$I$8:$I$158&lt;=개발현황!D24))</f>
        <v>0</v>
      </c>
      <c r="R24" s="45">
        <f>R23+Q24</f>
        <v>0</v>
      </c>
      <c r="S24" s="46" t="str">
        <f t="shared" ref="S24:T39" si="7">IF(Q24=0,"-",IFERROR(Q24/$C$2,"-"))</f>
        <v>-</v>
      </c>
      <c r="T24" s="47" t="str">
        <f t="shared" si="7"/>
        <v>-</v>
      </c>
      <c r="U24" s="44">
        <f>SUMPRODUCT((프로그램목록!$I$8:$I$158&gt;=개발현황!C24)*(프로그램목록!$I$8:$I$158&lt;=개발현황!D24)*(프로그램목록!$H$8:$I$158=개발현황!$U$22))</f>
        <v>0</v>
      </c>
      <c r="V24" s="48">
        <f>V23+U24</f>
        <v>0</v>
      </c>
      <c r="W24" s="44">
        <f>SUMPRODUCT((프로그램목록!$I$8:$I$158&gt;=개발현황!C24)*(프로그램목록!$I$8:$I$158&lt;=개발현황!D24)*(프로그램목록!$H$8:$I$158=개발현황!$W$22))</f>
        <v>0</v>
      </c>
      <c r="X24" s="48">
        <f>X23+W24</f>
        <v>0</v>
      </c>
      <c r="Y24" s="44">
        <f>SUMPRODUCT((프로그램목록!$I$8:$I$158&gt;=개발현황!C24)*(프로그램목록!$I$8:$I$158&lt;=개발현황!D24)*(프로그램목록!$H$8:$I$158=개발현황!$Y$22))</f>
        <v>0</v>
      </c>
      <c r="Z24" s="48">
        <f>Z23+Y24</f>
        <v>0</v>
      </c>
    </row>
    <row r="25" spans="1:26">
      <c r="A25" s="36"/>
      <c r="B25" s="41">
        <v>3</v>
      </c>
      <c r="C25" s="42">
        <f t="shared" ref="C25:C42" si="8">D24+3</f>
        <v>41862</v>
      </c>
      <c r="D25" s="43">
        <f t="shared" ref="D25:D42" si="9">C25+4</f>
        <v>41866</v>
      </c>
      <c r="E25" s="44">
        <f>SUMPRODUCT((프로그램목록!$L$8:$L$158&gt;=C25)*(프로그램목록!$L$8:$L$158&lt;=D25)*(프로그램목록!$H$8:$H$158&lt;&gt;"삭제"))</f>
        <v>0</v>
      </c>
      <c r="F25" s="45">
        <f t="shared" ref="F25:F42" si="10">F24+E25</f>
        <v>0</v>
      </c>
      <c r="G25" s="44">
        <f>SUMPRODUCT((프로그램목록!$N$8:$N$158&gt;=C25)*(프로그램목록!$N$8:$N$158&lt;=D25)*(프로그램목록!$H$8:$H$158&lt;&gt;"삭제"))</f>
        <v>0</v>
      </c>
      <c r="H25" s="45">
        <f t="shared" ref="H25:H42" si="11">H24+G25</f>
        <v>0</v>
      </c>
      <c r="I25" s="46" t="str">
        <f t="shared" si="5"/>
        <v>-</v>
      </c>
      <c r="J25" s="47" t="str">
        <f t="shared" si="5"/>
        <v>-</v>
      </c>
      <c r="K25" s="44">
        <f>SUMPRODUCT((프로그램목록!$Q$8:$Q$158&gt;=C25)*(프로그램목록!$Q$8:$Q$158&lt;=D25)*(프로그램목록!$H$8:$H$158&lt;&gt;"삭제"))</f>
        <v>0</v>
      </c>
      <c r="L25" s="45">
        <f t="shared" ref="L25:L42" si="12">L24+K25</f>
        <v>0</v>
      </c>
      <c r="M25" s="45">
        <f>SUMPRODUCT((프로그램목록!$S$8:$S$158&gt;=C25)*(프로그램목록!$S$8:$S$158&lt;=D25)*(프로그램목록!$H$8:$H$158&lt;&gt;"삭제"))</f>
        <v>0</v>
      </c>
      <c r="N25" s="45">
        <f t="shared" ref="N25:N42" si="13">N24+M25</f>
        <v>0</v>
      </c>
      <c r="O25" s="46" t="str">
        <f t="shared" si="6"/>
        <v>-</v>
      </c>
      <c r="P25" s="47" t="str">
        <f t="shared" si="6"/>
        <v>-</v>
      </c>
      <c r="Q25" s="44">
        <f>SUMPRODUCT((프로그램목록!$I$8:$I$158&gt;=개발현황!C25)*(프로그램목록!$I$8:$I$158&lt;=개발현황!D25))</f>
        <v>0</v>
      </c>
      <c r="R25" s="45">
        <f t="shared" ref="R25:R42" si="14">R24+Q25</f>
        <v>0</v>
      </c>
      <c r="S25" s="46" t="str">
        <f t="shared" si="7"/>
        <v>-</v>
      </c>
      <c r="T25" s="47" t="str">
        <f t="shared" si="7"/>
        <v>-</v>
      </c>
      <c r="U25" s="44">
        <f>SUMPRODUCT((프로그램목록!$I$8:$I$158&gt;=개발현황!C25)*(프로그램목록!$I$8:$I$158&lt;=개발현황!D25)*(프로그램목록!$H$8:$I$158=개발현황!$U$22))</f>
        <v>0</v>
      </c>
      <c r="V25" s="48">
        <f t="shared" ref="V25:V42" si="15">V24+U25</f>
        <v>0</v>
      </c>
      <c r="W25" s="44">
        <f>SUMPRODUCT((프로그램목록!$I$8:$I$158&gt;=개발현황!C25)*(프로그램목록!$I$8:$I$158&lt;=개발현황!D25)*(프로그램목록!$H$8:$I$158=개발현황!$W$22))</f>
        <v>0</v>
      </c>
      <c r="X25" s="48">
        <f t="shared" ref="X25:X42" si="16">X24+W25</f>
        <v>0</v>
      </c>
      <c r="Y25" s="44">
        <f>SUMPRODUCT((프로그램목록!$I$8:$I$158&gt;=개발현황!C25)*(프로그램목록!$I$8:$I$158&lt;=개발현황!D25)*(프로그램목록!$H$8:$I$158=개발현황!$Y$22))</f>
        <v>0</v>
      </c>
      <c r="Z25" s="48">
        <f t="shared" ref="Z25:Z42" si="17">Z24+Y25</f>
        <v>0</v>
      </c>
    </row>
    <row r="26" spans="1:26">
      <c r="A26" s="36"/>
      <c r="B26" s="41">
        <v>4</v>
      </c>
      <c r="C26" s="42">
        <f t="shared" si="8"/>
        <v>41869</v>
      </c>
      <c r="D26" s="43">
        <f t="shared" si="9"/>
        <v>41873</v>
      </c>
      <c r="E26" s="44">
        <f>SUMPRODUCT((프로그램목록!$L$8:$L$158&gt;=C26)*(프로그램목록!$L$8:$L$158&lt;=D26)*(프로그램목록!$H$8:$H$158&lt;&gt;"삭제"))</f>
        <v>0</v>
      </c>
      <c r="F26" s="45">
        <f t="shared" si="10"/>
        <v>0</v>
      </c>
      <c r="G26" s="44">
        <f>SUMPRODUCT((프로그램목록!$N$8:$N$158&gt;=C26)*(프로그램목록!$N$8:$N$158&lt;=D26)*(프로그램목록!$H$8:$H$158&lt;&gt;"삭제"))</f>
        <v>0</v>
      </c>
      <c r="H26" s="45">
        <f t="shared" si="11"/>
        <v>0</v>
      </c>
      <c r="I26" s="46" t="str">
        <f t="shared" si="5"/>
        <v>-</v>
      </c>
      <c r="J26" s="47" t="str">
        <f t="shared" si="5"/>
        <v>-</v>
      </c>
      <c r="K26" s="44">
        <f>SUMPRODUCT((프로그램목록!$Q$8:$Q$158&gt;=C26)*(프로그램목록!$Q$8:$Q$158&lt;=D26)*(프로그램목록!$H$8:$H$158&lt;&gt;"삭제"))</f>
        <v>0</v>
      </c>
      <c r="L26" s="45">
        <f t="shared" si="12"/>
        <v>0</v>
      </c>
      <c r="M26" s="45">
        <f>SUMPRODUCT((프로그램목록!$S$8:$S$158&gt;=C26)*(프로그램목록!$S$8:$S$158&lt;=D26)*(프로그램목록!$H$8:$H$158&lt;&gt;"삭제"))</f>
        <v>0</v>
      </c>
      <c r="N26" s="45">
        <f t="shared" si="13"/>
        <v>0</v>
      </c>
      <c r="O26" s="46" t="str">
        <f t="shared" si="6"/>
        <v>-</v>
      </c>
      <c r="P26" s="47" t="str">
        <f t="shared" si="6"/>
        <v>-</v>
      </c>
      <c r="Q26" s="44">
        <f>SUMPRODUCT((프로그램목록!$I$8:$I$158&gt;=개발현황!C26)*(프로그램목록!$I$8:$I$158&lt;=개발현황!D26))</f>
        <v>0</v>
      </c>
      <c r="R26" s="45">
        <f t="shared" si="14"/>
        <v>0</v>
      </c>
      <c r="S26" s="46" t="str">
        <f t="shared" si="7"/>
        <v>-</v>
      </c>
      <c r="T26" s="47" t="str">
        <f t="shared" si="7"/>
        <v>-</v>
      </c>
      <c r="U26" s="44">
        <f>SUMPRODUCT((프로그램목록!$I$8:$I$158&gt;=개발현황!C26)*(프로그램목록!$I$8:$I$158&lt;=개발현황!D26)*(프로그램목록!$H$8:$I$158=개발현황!$U$22))</f>
        <v>0</v>
      </c>
      <c r="V26" s="48">
        <f t="shared" si="15"/>
        <v>0</v>
      </c>
      <c r="W26" s="44">
        <f>SUMPRODUCT((프로그램목록!$I$8:$I$158&gt;=개발현황!C26)*(프로그램목록!$I$8:$I$158&lt;=개발현황!D26)*(프로그램목록!$H$8:$I$158=개발현황!$W$22))</f>
        <v>0</v>
      </c>
      <c r="X26" s="48">
        <f t="shared" si="16"/>
        <v>0</v>
      </c>
      <c r="Y26" s="44">
        <f>SUMPRODUCT((프로그램목록!$I$8:$I$158&gt;=개발현황!C26)*(프로그램목록!$I$8:$I$158&lt;=개발현황!D26)*(프로그램목록!$H$8:$I$158=개발현황!$Y$22))</f>
        <v>0</v>
      </c>
      <c r="Z26" s="48">
        <f t="shared" si="17"/>
        <v>0</v>
      </c>
    </row>
    <row r="27" spans="1:26">
      <c r="A27" s="36"/>
      <c r="B27" s="41">
        <v>5</v>
      </c>
      <c r="C27" s="42">
        <f t="shared" si="8"/>
        <v>41876</v>
      </c>
      <c r="D27" s="43">
        <f t="shared" si="9"/>
        <v>41880</v>
      </c>
      <c r="E27" s="44">
        <f>SUMPRODUCT((프로그램목록!$L$8:$L$158&gt;=C27)*(프로그램목록!$L$8:$L$158&lt;=D27)*(프로그램목록!$H$8:$H$158&lt;&gt;"삭제"))</f>
        <v>0</v>
      </c>
      <c r="F27" s="45">
        <f t="shared" si="10"/>
        <v>0</v>
      </c>
      <c r="G27" s="44">
        <f>SUMPRODUCT((프로그램목록!$N$8:$N$158&gt;=C27)*(프로그램목록!$N$8:$N$158&lt;=D27)*(프로그램목록!$H$8:$H$158&lt;&gt;"삭제"))</f>
        <v>0</v>
      </c>
      <c r="H27" s="45">
        <f t="shared" si="11"/>
        <v>0</v>
      </c>
      <c r="I27" s="46" t="str">
        <f t="shared" si="5"/>
        <v>-</v>
      </c>
      <c r="J27" s="47" t="str">
        <f t="shared" si="5"/>
        <v>-</v>
      </c>
      <c r="K27" s="44">
        <f>SUMPRODUCT((프로그램목록!$Q$8:$Q$158&gt;=C27)*(프로그램목록!$Q$8:$Q$158&lt;=D27)*(프로그램목록!$H$8:$H$158&lt;&gt;"삭제"))</f>
        <v>0</v>
      </c>
      <c r="L27" s="45">
        <f t="shared" si="12"/>
        <v>0</v>
      </c>
      <c r="M27" s="45">
        <f>SUMPRODUCT((프로그램목록!$S$8:$S$158&gt;=C27)*(프로그램목록!$S$8:$S$158&lt;=D27)*(프로그램목록!$H$8:$H$158&lt;&gt;"삭제"))</f>
        <v>0</v>
      </c>
      <c r="N27" s="45">
        <f t="shared" si="13"/>
        <v>0</v>
      </c>
      <c r="O27" s="46" t="str">
        <f t="shared" si="6"/>
        <v>-</v>
      </c>
      <c r="P27" s="47" t="str">
        <f t="shared" si="6"/>
        <v>-</v>
      </c>
      <c r="Q27" s="44">
        <f>SUMPRODUCT((프로그램목록!$I$8:$I$158&gt;=개발현황!C27)*(프로그램목록!$I$8:$I$158&lt;=개발현황!D27))</f>
        <v>0</v>
      </c>
      <c r="R27" s="45">
        <f t="shared" si="14"/>
        <v>0</v>
      </c>
      <c r="S27" s="46" t="str">
        <f t="shared" si="7"/>
        <v>-</v>
      </c>
      <c r="T27" s="47" t="str">
        <f t="shared" si="7"/>
        <v>-</v>
      </c>
      <c r="U27" s="44">
        <f>SUMPRODUCT((프로그램목록!$I$8:$I$158&gt;=개발현황!C27)*(프로그램목록!$I$8:$I$158&lt;=개발현황!D27)*(프로그램목록!$H$8:$I$158=개발현황!$U$22))</f>
        <v>0</v>
      </c>
      <c r="V27" s="48">
        <f t="shared" si="15"/>
        <v>0</v>
      </c>
      <c r="W27" s="44">
        <f>SUMPRODUCT((프로그램목록!$I$8:$I$158&gt;=개발현황!C27)*(프로그램목록!$I$8:$I$158&lt;=개발현황!D27)*(프로그램목록!$H$8:$I$158=개발현황!$W$22))</f>
        <v>0</v>
      </c>
      <c r="X27" s="48">
        <f t="shared" si="16"/>
        <v>0</v>
      </c>
      <c r="Y27" s="44">
        <f>SUMPRODUCT((프로그램목록!$I$8:$I$158&gt;=개발현황!C27)*(프로그램목록!$I$8:$I$158&lt;=개발현황!D27)*(프로그램목록!$H$8:$I$158=개발현황!$Y$22))</f>
        <v>0</v>
      </c>
      <c r="Z27" s="48">
        <f t="shared" si="17"/>
        <v>0</v>
      </c>
    </row>
    <row r="28" spans="1:26">
      <c r="A28" s="36"/>
      <c r="B28" s="41">
        <v>6</v>
      </c>
      <c r="C28" s="42">
        <f t="shared" si="8"/>
        <v>41883</v>
      </c>
      <c r="D28" s="43">
        <f t="shared" si="9"/>
        <v>41887</v>
      </c>
      <c r="E28" s="44">
        <f>SUMPRODUCT((프로그램목록!$L$8:$L$158&gt;=C28)*(프로그램목록!$L$8:$L$158&lt;=D28)*(프로그램목록!$H$8:$H$158&lt;&gt;"삭제"))</f>
        <v>0</v>
      </c>
      <c r="F28" s="45">
        <f t="shared" si="10"/>
        <v>0</v>
      </c>
      <c r="G28" s="44">
        <f>SUMPRODUCT((프로그램목록!$N$8:$N$158&gt;=C28)*(프로그램목록!$N$8:$N$158&lt;=D28)*(프로그램목록!$H$8:$H$158&lt;&gt;"삭제"))</f>
        <v>0</v>
      </c>
      <c r="H28" s="45">
        <f t="shared" si="11"/>
        <v>0</v>
      </c>
      <c r="I28" s="46" t="str">
        <f t="shared" si="5"/>
        <v>-</v>
      </c>
      <c r="J28" s="47" t="str">
        <f t="shared" si="5"/>
        <v>-</v>
      </c>
      <c r="K28" s="44">
        <f>SUMPRODUCT((프로그램목록!$Q$8:$Q$158&gt;=C28)*(프로그램목록!$Q$8:$Q$158&lt;=D28)*(프로그램목록!$H$8:$H$158&lt;&gt;"삭제"))</f>
        <v>0</v>
      </c>
      <c r="L28" s="45">
        <f t="shared" si="12"/>
        <v>0</v>
      </c>
      <c r="M28" s="45">
        <f>SUMPRODUCT((프로그램목록!$S$8:$S$158&gt;=C28)*(프로그램목록!$S$8:$S$158&lt;=D28)*(프로그램목록!$H$8:$H$158&lt;&gt;"삭제"))</f>
        <v>0</v>
      </c>
      <c r="N28" s="45">
        <f t="shared" si="13"/>
        <v>0</v>
      </c>
      <c r="O28" s="46" t="str">
        <f t="shared" si="6"/>
        <v>-</v>
      </c>
      <c r="P28" s="47" t="str">
        <f t="shared" si="6"/>
        <v>-</v>
      </c>
      <c r="Q28" s="44">
        <f>SUMPRODUCT((프로그램목록!$I$8:$I$158&gt;=개발현황!C28)*(프로그램목록!$I$8:$I$158&lt;=개발현황!D28))</f>
        <v>0</v>
      </c>
      <c r="R28" s="45">
        <f t="shared" si="14"/>
        <v>0</v>
      </c>
      <c r="S28" s="46" t="str">
        <f t="shared" si="7"/>
        <v>-</v>
      </c>
      <c r="T28" s="47" t="str">
        <f t="shared" si="7"/>
        <v>-</v>
      </c>
      <c r="U28" s="44">
        <f>SUMPRODUCT((프로그램목록!$I$8:$I$158&gt;=개발현황!C28)*(프로그램목록!$I$8:$I$158&lt;=개발현황!D28)*(프로그램목록!$H$8:$I$158=개발현황!$U$22))</f>
        <v>0</v>
      </c>
      <c r="V28" s="48">
        <f t="shared" si="15"/>
        <v>0</v>
      </c>
      <c r="W28" s="44">
        <f>SUMPRODUCT((프로그램목록!$I$8:$I$158&gt;=개발현황!C28)*(프로그램목록!$I$8:$I$158&lt;=개발현황!D28)*(프로그램목록!$H$8:$I$158=개발현황!$W$22))</f>
        <v>0</v>
      </c>
      <c r="X28" s="48">
        <f t="shared" si="16"/>
        <v>0</v>
      </c>
      <c r="Y28" s="44">
        <f>SUMPRODUCT((프로그램목록!$I$8:$I$158&gt;=개발현황!C28)*(프로그램목록!$I$8:$I$158&lt;=개발현황!D28)*(프로그램목록!$H$8:$I$158=개발현황!$Y$22))</f>
        <v>0</v>
      </c>
      <c r="Z28" s="48">
        <f t="shared" si="17"/>
        <v>0</v>
      </c>
    </row>
    <row r="29" spans="1:26">
      <c r="A29" s="36"/>
      <c r="B29" s="41">
        <v>7</v>
      </c>
      <c r="C29" s="42">
        <f t="shared" si="8"/>
        <v>41890</v>
      </c>
      <c r="D29" s="43">
        <f t="shared" si="9"/>
        <v>41894</v>
      </c>
      <c r="E29" s="44">
        <f>SUMPRODUCT((프로그램목록!$L$8:$L$158&gt;=C29)*(프로그램목록!$L$8:$L$158&lt;=D29)*(프로그램목록!$H$8:$H$158&lt;&gt;"삭제"))</f>
        <v>0</v>
      </c>
      <c r="F29" s="45">
        <f t="shared" si="10"/>
        <v>0</v>
      </c>
      <c r="G29" s="44">
        <f>SUMPRODUCT((프로그램목록!$N$8:$N$158&gt;=C29)*(프로그램목록!$N$8:$N$158&lt;=D29)*(프로그램목록!$H$8:$H$158&lt;&gt;"삭제"))</f>
        <v>0</v>
      </c>
      <c r="H29" s="45">
        <f t="shared" si="11"/>
        <v>0</v>
      </c>
      <c r="I29" s="46" t="str">
        <f t="shared" si="5"/>
        <v>-</v>
      </c>
      <c r="J29" s="47" t="str">
        <f t="shared" si="5"/>
        <v>-</v>
      </c>
      <c r="K29" s="44">
        <f>SUMPRODUCT((프로그램목록!$Q$8:$Q$158&gt;=C29)*(프로그램목록!$Q$8:$Q$158&lt;=D29)*(프로그램목록!$H$8:$H$158&lt;&gt;"삭제"))</f>
        <v>0</v>
      </c>
      <c r="L29" s="45">
        <f t="shared" si="12"/>
        <v>0</v>
      </c>
      <c r="M29" s="45">
        <f>SUMPRODUCT((프로그램목록!$S$8:$S$158&gt;=C29)*(프로그램목록!$S$8:$S$158&lt;=D29)*(프로그램목록!$H$8:$H$158&lt;&gt;"삭제"))</f>
        <v>0</v>
      </c>
      <c r="N29" s="45">
        <f t="shared" si="13"/>
        <v>0</v>
      </c>
      <c r="O29" s="46" t="str">
        <f t="shared" si="6"/>
        <v>-</v>
      </c>
      <c r="P29" s="47" t="str">
        <f t="shared" si="6"/>
        <v>-</v>
      </c>
      <c r="Q29" s="44">
        <f>SUMPRODUCT((프로그램목록!$I$8:$I$158&gt;=개발현황!C29)*(프로그램목록!$I$8:$I$158&lt;=개발현황!D29))</f>
        <v>0</v>
      </c>
      <c r="R29" s="45">
        <f t="shared" si="14"/>
        <v>0</v>
      </c>
      <c r="S29" s="46" t="str">
        <f t="shared" si="7"/>
        <v>-</v>
      </c>
      <c r="T29" s="47" t="str">
        <f t="shared" si="7"/>
        <v>-</v>
      </c>
      <c r="U29" s="44">
        <f>SUMPRODUCT((프로그램목록!$I$8:$I$158&gt;=개발현황!C29)*(프로그램목록!$I$8:$I$158&lt;=개발현황!D29)*(프로그램목록!$H$8:$I$158=개발현황!$U$22))</f>
        <v>0</v>
      </c>
      <c r="V29" s="48">
        <f t="shared" si="15"/>
        <v>0</v>
      </c>
      <c r="W29" s="44">
        <f>SUMPRODUCT((프로그램목록!$I$8:$I$158&gt;=개발현황!C29)*(프로그램목록!$I$8:$I$158&lt;=개발현황!D29)*(프로그램목록!$H$8:$I$158=개발현황!$W$22))</f>
        <v>0</v>
      </c>
      <c r="X29" s="48">
        <f t="shared" si="16"/>
        <v>0</v>
      </c>
      <c r="Y29" s="44">
        <f>SUMPRODUCT((프로그램목록!$I$8:$I$158&gt;=개발현황!C29)*(프로그램목록!$I$8:$I$158&lt;=개발현황!D29)*(프로그램목록!$H$8:$I$158=개발현황!$Y$22))</f>
        <v>0</v>
      </c>
      <c r="Z29" s="48">
        <f t="shared" si="17"/>
        <v>0</v>
      </c>
    </row>
    <row r="30" spans="1:26">
      <c r="A30" s="36"/>
      <c r="B30" s="41">
        <v>8</v>
      </c>
      <c r="C30" s="42">
        <f>D29+3</f>
        <v>41897</v>
      </c>
      <c r="D30" s="43">
        <f t="shared" si="9"/>
        <v>41901</v>
      </c>
      <c r="E30" s="44">
        <f>SUMPRODUCT((프로그램목록!$L$8:$L$158&gt;=C30)*(프로그램목록!$L$8:$L$158&lt;=D30)*(프로그램목록!$H$8:$H$158&lt;&gt;"삭제"))</f>
        <v>0</v>
      </c>
      <c r="F30" s="45">
        <f t="shared" si="10"/>
        <v>0</v>
      </c>
      <c r="G30" s="44">
        <f>SUMPRODUCT((프로그램목록!$N$8:$N$158&gt;=C30)*(프로그램목록!$N$8:$N$158&lt;=D30)*(프로그램목록!$H$8:$H$158&lt;&gt;"삭제"))</f>
        <v>0</v>
      </c>
      <c r="H30" s="45">
        <f t="shared" si="11"/>
        <v>0</v>
      </c>
      <c r="I30" s="46" t="str">
        <f t="shared" si="5"/>
        <v>-</v>
      </c>
      <c r="J30" s="47" t="str">
        <f t="shared" si="5"/>
        <v>-</v>
      </c>
      <c r="K30" s="44">
        <f>SUMPRODUCT((프로그램목록!$Q$8:$Q$158&gt;=C30)*(프로그램목록!$Q$8:$Q$158&lt;=D30)*(프로그램목록!$H$8:$H$158&lt;&gt;"삭제"))</f>
        <v>0</v>
      </c>
      <c r="L30" s="45">
        <f t="shared" si="12"/>
        <v>0</v>
      </c>
      <c r="M30" s="45">
        <f>SUMPRODUCT((프로그램목록!$S$8:$S$158&gt;=C30)*(프로그램목록!$S$8:$S$158&lt;=D30)*(프로그램목록!$H$8:$H$158&lt;&gt;"삭제"))</f>
        <v>0</v>
      </c>
      <c r="N30" s="45">
        <f t="shared" si="13"/>
        <v>0</v>
      </c>
      <c r="O30" s="46" t="str">
        <f t="shared" si="6"/>
        <v>-</v>
      </c>
      <c r="P30" s="47" t="str">
        <f t="shared" si="6"/>
        <v>-</v>
      </c>
      <c r="Q30" s="44">
        <f>SUMPRODUCT((프로그램목록!$I$8:$I$158&gt;=개발현황!C30)*(프로그램목록!$I$8:$I$158&lt;=개발현황!D30))</f>
        <v>0</v>
      </c>
      <c r="R30" s="45">
        <f t="shared" si="14"/>
        <v>0</v>
      </c>
      <c r="S30" s="46" t="str">
        <f t="shared" si="7"/>
        <v>-</v>
      </c>
      <c r="T30" s="47" t="str">
        <f t="shared" si="7"/>
        <v>-</v>
      </c>
      <c r="U30" s="44">
        <f>SUMPRODUCT((프로그램목록!$I$8:$I$158&gt;=개발현황!C30)*(프로그램목록!$I$8:$I$158&lt;=개발현황!D30)*(프로그램목록!$H$8:$I$158=개발현황!$U$22))</f>
        <v>0</v>
      </c>
      <c r="V30" s="48">
        <f t="shared" si="15"/>
        <v>0</v>
      </c>
      <c r="W30" s="44">
        <f>SUMPRODUCT((프로그램목록!$I$8:$I$158&gt;=개발현황!C30)*(프로그램목록!$I$8:$I$158&lt;=개발현황!D30)*(프로그램목록!$H$8:$I$158=개발현황!$W$22))</f>
        <v>0</v>
      </c>
      <c r="X30" s="48">
        <f t="shared" si="16"/>
        <v>0</v>
      </c>
      <c r="Y30" s="44">
        <f>SUMPRODUCT((프로그램목록!$I$8:$I$158&gt;=개발현황!C30)*(프로그램목록!$I$8:$I$158&lt;=개발현황!D30)*(프로그램목록!$H$8:$I$158=개발현황!$Y$22))</f>
        <v>0</v>
      </c>
      <c r="Z30" s="48">
        <f t="shared" si="17"/>
        <v>0</v>
      </c>
    </row>
    <row r="31" spans="1:26">
      <c r="A31" s="36"/>
      <c r="B31" s="41">
        <v>9</v>
      </c>
      <c r="C31" s="42">
        <f t="shared" si="8"/>
        <v>41904</v>
      </c>
      <c r="D31" s="43">
        <f t="shared" si="9"/>
        <v>41908</v>
      </c>
      <c r="E31" s="44">
        <f>SUMPRODUCT((프로그램목록!$L$8:$L$158&gt;=C31)*(프로그램목록!$L$8:$L$158&lt;=D31)*(프로그램목록!$H$8:$H$158&lt;&gt;"삭제"))</f>
        <v>0</v>
      </c>
      <c r="F31" s="45">
        <f t="shared" si="10"/>
        <v>0</v>
      </c>
      <c r="G31" s="44">
        <f>SUMPRODUCT((프로그램목록!$N$8:$N$158&gt;=C31)*(프로그램목록!$N$8:$N$158&lt;=D31)*(프로그램목록!$H$8:$H$158&lt;&gt;"삭제"))</f>
        <v>0</v>
      </c>
      <c r="H31" s="45">
        <f t="shared" si="11"/>
        <v>0</v>
      </c>
      <c r="I31" s="46" t="str">
        <f t="shared" si="5"/>
        <v>-</v>
      </c>
      <c r="J31" s="47" t="str">
        <f t="shared" si="5"/>
        <v>-</v>
      </c>
      <c r="K31" s="44">
        <f>SUMPRODUCT((프로그램목록!$Q$8:$Q$158&gt;=C31)*(프로그램목록!$Q$8:$Q$158&lt;=D31)*(프로그램목록!$H$8:$H$158&lt;&gt;"삭제"))</f>
        <v>0</v>
      </c>
      <c r="L31" s="45">
        <f t="shared" si="12"/>
        <v>0</v>
      </c>
      <c r="M31" s="45">
        <f>SUMPRODUCT((프로그램목록!$S$8:$S$158&gt;=C31)*(프로그램목록!$S$8:$S$158&lt;=D31)*(프로그램목록!$H$8:$H$158&lt;&gt;"삭제"))</f>
        <v>0</v>
      </c>
      <c r="N31" s="45">
        <f t="shared" si="13"/>
        <v>0</v>
      </c>
      <c r="O31" s="46" t="str">
        <f t="shared" si="6"/>
        <v>-</v>
      </c>
      <c r="P31" s="47" t="str">
        <f t="shared" si="6"/>
        <v>-</v>
      </c>
      <c r="Q31" s="44">
        <f>SUMPRODUCT((프로그램목록!$I$8:$I$158&gt;=개발현황!C31)*(프로그램목록!$I$8:$I$158&lt;=개발현황!D31))</f>
        <v>0</v>
      </c>
      <c r="R31" s="45">
        <f t="shared" si="14"/>
        <v>0</v>
      </c>
      <c r="S31" s="46" t="str">
        <f t="shared" si="7"/>
        <v>-</v>
      </c>
      <c r="T31" s="47" t="str">
        <f t="shared" si="7"/>
        <v>-</v>
      </c>
      <c r="U31" s="44">
        <f>SUMPRODUCT((프로그램목록!$I$8:$I$158&gt;=개발현황!C31)*(프로그램목록!$I$8:$I$158&lt;=개발현황!D31)*(프로그램목록!$H$8:$I$158=개발현황!$U$22))</f>
        <v>0</v>
      </c>
      <c r="V31" s="48">
        <f t="shared" si="15"/>
        <v>0</v>
      </c>
      <c r="W31" s="44">
        <f>SUMPRODUCT((프로그램목록!$I$8:$I$158&gt;=개발현황!C31)*(프로그램목록!$I$8:$I$158&lt;=개발현황!D31)*(프로그램목록!$H$8:$I$158=개발현황!$W$22))</f>
        <v>0</v>
      </c>
      <c r="X31" s="48">
        <f t="shared" si="16"/>
        <v>0</v>
      </c>
      <c r="Y31" s="44">
        <f>SUMPRODUCT((프로그램목록!$I$8:$I$158&gt;=개발현황!C31)*(프로그램목록!$I$8:$I$158&lt;=개발현황!D31)*(프로그램목록!$H$8:$I$158=개발현황!$Y$22))</f>
        <v>0</v>
      </c>
      <c r="Z31" s="48">
        <f t="shared" si="17"/>
        <v>0</v>
      </c>
    </row>
    <row r="32" spans="1:26">
      <c r="A32" s="36"/>
      <c r="B32" s="41">
        <v>10</v>
      </c>
      <c r="C32" s="42">
        <f t="shared" si="8"/>
        <v>41911</v>
      </c>
      <c r="D32" s="43">
        <f t="shared" si="9"/>
        <v>41915</v>
      </c>
      <c r="E32" s="44">
        <f>SUMPRODUCT((프로그램목록!$L$8:$L$158&gt;=C32)*(프로그램목록!$L$8:$L$158&lt;=D32)*(프로그램목록!$H$8:$H$158&lt;&gt;"삭제"))</f>
        <v>0</v>
      </c>
      <c r="F32" s="45">
        <f t="shared" si="10"/>
        <v>0</v>
      </c>
      <c r="G32" s="44">
        <f>SUMPRODUCT((프로그램목록!$N$8:$N$158&gt;=C32)*(프로그램목록!$N$8:$N$158&lt;=D32)*(프로그램목록!$H$8:$H$158&lt;&gt;"삭제"))</f>
        <v>0</v>
      </c>
      <c r="H32" s="45">
        <f t="shared" si="11"/>
        <v>0</v>
      </c>
      <c r="I32" s="46" t="str">
        <f t="shared" si="5"/>
        <v>-</v>
      </c>
      <c r="J32" s="47" t="str">
        <f t="shared" si="5"/>
        <v>-</v>
      </c>
      <c r="K32" s="44">
        <f>SUMPRODUCT((프로그램목록!$Q$8:$Q$158&gt;=C32)*(프로그램목록!$Q$8:$Q$158&lt;=D32)*(프로그램목록!$H$8:$H$158&lt;&gt;"삭제"))</f>
        <v>0</v>
      </c>
      <c r="L32" s="45">
        <f t="shared" si="12"/>
        <v>0</v>
      </c>
      <c r="M32" s="45">
        <f>SUMPRODUCT((프로그램목록!$S$8:$S$158&gt;=C32)*(프로그램목록!$S$8:$S$158&lt;=D32)*(프로그램목록!$H$8:$H$158&lt;&gt;"삭제"))</f>
        <v>0</v>
      </c>
      <c r="N32" s="45">
        <f t="shared" si="13"/>
        <v>0</v>
      </c>
      <c r="O32" s="46" t="str">
        <f t="shared" si="6"/>
        <v>-</v>
      </c>
      <c r="P32" s="47" t="str">
        <f t="shared" si="6"/>
        <v>-</v>
      </c>
      <c r="Q32" s="44">
        <f>SUMPRODUCT((프로그램목록!$I$8:$I$158&gt;=개발현황!C32)*(프로그램목록!$I$8:$I$158&lt;=개발현황!D32))</f>
        <v>0</v>
      </c>
      <c r="R32" s="45">
        <f t="shared" si="14"/>
        <v>0</v>
      </c>
      <c r="S32" s="46" t="str">
        <f t="shared" si="7"/>
        <v>-</v>
      </c>
      <c r="T32" s="47" t="str">
        <f t="shared" si="7"/>
        <v>-</v>
      </c>
      <c r="U32" s="44">
        <f>SUMPRODUCT((프로그램목록!$I$8:$I$158&gt;=개발현황!C32)*(프로그램목록!$I$8:$I$158&lt;=개발현황!D32)*(프로그램목록!$H$8:$I$158=개발현황!$U$22))</f>
        <v>0</v>
      </c>
      <c r="V32" s="48">
        <f t="shared" si="15"/>
        <v>0</v>
      </c>
      <c r="W32" s="44">
        <f>SUMPRODUCT((프로그램목록!$I$8:$I$158&gt;=개발현황!C32)*(프로그램목록!$I$8:$I$158&lt;=개발현황!D32)*(프로그램목록!$H$8:$I$158=개발현황!$W$22))</f>
        <v>0</v>
      </c>
      <c r="X32" s="48">
        <f t="shared" si="16"/>
        <v>0</v>
      </c>
      <c r="Y32" s="44">
        <f>SUMPRODUCT((프로그램목록!$I$8:$I$158&gt;=개발현황!C32)*(프로그램목록!$I$8:$I$158&lt;=개발현황!D32)*(프로그램목록!$H$8:$I$158=개발현황!$Y$22))</f>
        <v>0</v>
      </c>
      <c r="Z32" s="48">
        <f t="shared" si="17"/>
        <v>0</v>
      </c>
    </row>
    <row r="33" spans="1:26">
      <c r="A33" s="36"/>
      <c r="B33" s="41">
        <v>11</v>
      </c>
      <c r="C33" s="42">
        <f t="shared" si="8"/>
        <v>41918</v>
      </c>
      <c r="D33" s="43">
        <f t="shared" si="9"/>
        <v>41922</v>
      </c>
      <c r="E33" s="44">
        <f>SUMPRODUCT((프로그램목록!$L$8:$L$158&gt;=C33)*(프로그램목록!$L$8:$L$158&lt;=D33)*(프로그램목록!$H$8:$H$158&lt;&gt;"삭제"))</f>
        <v>0</v>
      </c>
      <c r="F33" s="45">
        <f t="shared" si="10"/>
        <v>0</v>
      </c>
      <c r="G33" s="44">
        <f>SUMPRODUCT((프로그램목록!$N$8:$N$158&gt;=C33)*(프로그램목록!$N$8:$N$158&lt;=D33)*(프로그램목록!$H$8:$H$158&lt;&gt;"삭제"))</f>
        <v>0</v>
      </c>
      <c r="H33" s="45">
        <f t="shared" si="11"/>
        <v>0</v>
      </c>
      <c r="I33" s="46" t="str">
        <f t="shared" si="5"/>
        <v>-</v>
      </c>
      <c r="J33" s="47" t="str">
        <f t="shared" si="5"/>
        <v>-</v>
      </c>
      <c r="K33" s="44">
        <f>SUMPRODUCT((프로그램목록!$Q$8:$Q$158&gt;=C33)*(프로그램목록!$Q$8:$Q$158&lt;=D33)*(프로그램목록!$H$8:$H$158&lt;&gt;"삭제"))</f>
        <v>0</v>
      </c>
      <c r="L33" s="45">
        <f t="shared" si="12"/>
        <v>0</v>
      </c>
      <c r="M33" s="45">
        <f>SUMPRODUCT((프로그램목록!$S$8:$S$158&gt;=C33)*(프로그램목록!$S$8:$S$158&lt;=D33)*(프로그램목록!$H$8:$H$158&lt;&gt;"삭제"))</f>
        <v>0</v>
      </c>
      <c r="N33" s="45">
        <f t="shared" si="13"/>
        <v>0</v>
      </c>
      <c r="O33" s="46" t="str">
        <f t="shared" si="6"/>
        <v>-</v>
      </c>
      <c r="P33" s="47" t="str">
        <f t="shared" si="6"/>
        <v>-</v>
      </c>
      <c r="Q33" s="44">
        <f>SUMPRODUCT((프로그램목록!$I$8:$I$158&gt;=개발현황!C33)*(프로그램목록!$I$8:$I$158&lt;=개발현황!D33))</f>
        <v>0</v>
      </c>
      <c r="R33" s="45">
        <f t="shared" si="14"/>
        <v>0</v>
      </c>
      <c r="S33" s="46" t="str">
        <f t="shared" si="7"/>
        <v>-</v>
      </c>
      <c r="T33" s="47" t="str">
        <f t="shared" si="7"/>
        <v>-</v>
      </c>
      <c r="U33" s="44">
        <f>SUMPRODUCT((프로그램목록!$I$8:$I$158&gt;=개발현황!C33)*(프로그램목록!$I$8:$I$158&lt;=개발현황!D33)*(프로그램목록!$H$8:$I$158=개발현황!$U$22))</f>
        <v>0</v>
      </c>
      <c r="V33" s="48">
        <f t="shared" si="15"/>
        <v>0</v>
      </c>
      <c r="W33" s="44">
        <f>SUMPRODUCT((프로그램목록!$I$8:$I$158&gt;=개발현황!C33)*(프로그램목록!$I$8:$I$158&lt;=개발현황!D33)*(프로그램목록!$H$8:$I$158=개발현황!$W$22))</f>
        <v>0</v>
      </c>
      <c r="X33" s="48">
        <f t="shared" si="16"/>
        <v>0</v>
      </c>
      <c r="Y33" s="44">
        <f>SUMPRODUCT((프로그램목록!$I$8:$I$158&gt;=개발현황!C33)*(프로그램목록!$I$8:$I$158&lt;=개발현황!D33)*(프로그램목록!$H$8:$I$158=개발현황!$Y$22))</f>
        <v>0</v>
      </c>
      <c r="Z33" s="48">
        <f t="shared" si="17"/>
        <v>0</v>
      </c>
    </row>
    <row r="34" spans="1:26">
      <c r="A34" s="36"/>
      <c r="B34" s="41">
        <v>12</v>
      </c>
      <c r="C34" s="42">
        <f t="shared" si="8"/>
        <v>41925</v>
      </c>
      <c r="D34" s="43">
        <f t="shared" si="9"/>
        <v>41929</v>
      </c>
      <c r="E34" s="44">
        <f>SUMPRODUCT((프로그램목록!$L$8:$L$158&gt;=C34)*(프로그램목록!$L$8:$L$158&lt;=D34)*(프로그램목록!$H$8:$H$158&lt;&gt;"삭제"))</f>
        <v>0</v>
      </c>
      <c r="F34" s="45">
        <f t="shared" si="10"/>
        <v>0</v>
      </c>
      <c r="G34" s="44">
        <f>SUMPRODUCT((프로그램목록!$N$8:$N$158&gt;=C34)*(프로그램목록!$N$8:$N$158&lt;=D34)*(프로그램목록!$H$8:$H$158&lt;&gt;"삭제"))</f>
        <v>0</v>
      </c>
      <c r="H34" s="45">
        <f t="shared" si="11"/>
        <v>0</v>
      </c>
      <c r="I34" s="46" t="str">
        <f t="shared" si="5"/>
        <v>-</v>
      </c>
      <c r="J34" s="47" t="str">
        <f t="shared" si="5"/>
        <v>-</v>
      </c>
      <c r="K34" s="44">
        <f>SUMPRODUCT((프로그램목록!$Q$8:$Q$158&gt;=C34)*(프로그램목록!$Q$8:$Q$158&lt;=D34)*(프로그램목록!$H$8:$H$158&lt;&gt;"삭제"))</f>
        <v>0</v>
      </c>
      <c r="L34" s="45">
        <f t="shared" si="12"/>
        <v>0</v>
      </c>
      <c r="M34" s="45">
        <f>SUMPRODUCT((프로그램목록!$S$8:$S$158&gt;=C34)*(프로그램목록!$S$8:$S$158&lt;=D34)*(프로그램목록!$H$8:$H$158&lt;&gt;"삭제"))</f>
        <v>0</v>
      </c>
      <c r="N34" s="45">
        <f t="shared" si="13"/>
        <v>0</v>
      </c>
      <c r="O34" s="46" t="str">
        <f t="shared" si="6"/>
        <v>-</v>
      </c>
      <c r="P34" s="47" t="str">
        <f t="shared" si="6"/>
        <v>-</v>
      </c>
      <c r="Q34" s="44">
        <f>SUMPRODUCT((프로그램목록!$I$8:$I$158&gt;=개발현황!C34)*(프로그램목록!$I$8:$I$158&lt;=개발현황!D34))</f>
        <v>0</v>
      </c>
      <c r="R34" s="45">
        <f t="shared" si="14"/>
        <v>0</v>
      </c>
      <c r="S34" s="46" t="str">
        <f t="shared" si="7"/>
        <v>-</v>
      </c>
      <c r="T34" s="47" t="str">
        <f t="shared" si="7"/>
        <v>-</v>
      </c>
      <c r="U34" s="44">
        <f>SUMPRODUCT((프로그램목록!$I$8:$I$158&gt;=개발현황!C34)*(프로그램목록!$I$8:$I$158&lt;=개발현황!D34)*(프로그램목록!$H$8:$I$158=개발현황!$U$22))</f>
        <v>0</v>
      </c>
      <c r="V34" s="48">
        <f t="shared" si="15"/>
        <v>0</v>
      </c>
      <c r="W34" s="44">
        <f>SUMPRODUCT((프로그램목록!$I$8:$I$158&gt;=개발현황!C34)*(프로그램목록!$I$8:$I$158&lt;=개발현황!D34)*(프로그램목록!$H$8:$I$158=개발현황!$W$22))</f>
        <v>0</v>
      </c>
      <c r="X34" s="48">
        <f t="shared" si="16"/>
        <v>0</v>
      </c>
      <c r="Y34" s="44">
        <f>SUMPRODUCT((프로그램목록!$I$8:$I$158&gt;=개발현황!C34)*(프로그램목록!$I$8:$I$158&lt;=개발현황!D34)*(프로그램목록!$H$8:$I$158=개발현황!$Y$22))</f>
        <v>0</v>
      </c>
      <c r="Z34" s="48">
        <f t="shared" si="17"/>
        <v>0</v>
      </c>
    </row>
    <row r="35" spans="1:26">
      <c r="A35" s="36"/>
      <c r="B35" s="41">
        <v>13</v>
      </c>
      <c r="C35" s="42">
        <f t="shared" si="8"/>
        <v>41932</v>
      </c>
      <c r="D35" s="43">
        <f t="shared" si="9"/>
        <v>41936</v>
      </c>
      <c r="E35" s="44">
        <f>SUMPRODUCT((프로그램목록!$L$8:$L$158&gt;=C35)*(프로그램목록!$L$8:$L$158&lt;=D35)*(프로그램목록!$H$8:$H$158&lt;&gt;"삭제"))</f>
        <v>0</v>
      </c>
      <c r="F35" s="45">
        <f t="shared" si="10"/>
        <v>0</v>
      </c>
      <c r="G35" s="44">
        <f>SUMPRODUCT((프로그램목록!$N$8:$N$158&gt;=C35)*(프로그램목록!$N$8:$N$158&lt;=D35)*(프로그램목록!$H$8:$H$158&lt;&gt;"삭제"))</f>
        <v>0</v>
      </c>
      <c r="H35" s="45">
        <f t="shared" si="11"/>
        <v>0</v>
      </c>
      <c r="I35" s="46" t="str">
        <f t="shared" si="5"/>
        <v>-</v>
      </c>
      <c r="J35" s="47" t="str">
        <f t="shared" si="5"/>
        <v>-</v>
      </c>
      <c r="K35" s="44">
        <f>SUMPRODUCT((프로그램목록!$Q$8:$Q$158&gt;=C35)*(프로그램목록!$Q$8:$Q$158&lt;=D35)*(프로그램목록!$H$8:$H$158&lt;&gt;"삭제"))</f>
        <v>0</v>
      </c>
      <c r="L35" s="45">
        <f t="shared" si="12"/>
        <v>0</v>
      </c>
      <c r="M35" s="45">
        <f>SUMPRODUCT((프로그램목록!$S$8:$S$158&gt;=C35)*(프로그램목록!$S$8:$S$158&lt;=D35)*(프로그램목록!$H$8:$H$158&lt;&gt;"삭제"))</f>
        <v>0</v>
      </c>
      <c r="N35" s="45">
        <f t="shared" si="13"/>
        <v>0</v>
      </c>
      <c r="O35" s="46" t="str">
        <f t="shared" si="6"/>
        <v>-</v>
      </c>
      <c r="P35" s="47" t="str">
        <f t="shared" si="6"/>
        <v>-</v>
      </c>
      <c r="Q35" s="44">
        <f>SUMPRODUCT((프로그램목록!$I$8:$I$158&gt;=개발현황!C35)*(프로그램목록!$I$8:$I$158&lt;=개발현황!D35))</f>
        <v>0</v>
      </c>
      <c r="R35" s="45">
        <f t="shared" si="14"/>
        <v>0</v>
      </c>
      <c r="S35" s="46" t="str">
        <f t="shared" si="7"/>
        <v>-</v>
      </c>
      <c r="T35" s="47" t="str">
        <f t="shared" si="7"/>
        <v>-</v>
      </c>
      <c r="U35" s="44">
        <f>SUMPRODUCT((프로그램목록!$I$8:$I$158&gt;=개발현황!C35)*(프로그램목록!$I$8:$I$158&lt;=개발현황!D35)*(프로그램목록!$H$8:$I$158=개발현황!$U$22))</f>
        <v>0</v>
      </c>
      <c r="V35" s="48">
        <f t="shared" si="15"/>
        <v>0</v>
      </c>
      <c r="W35" s="44">
        <f>SUMPRODUCT((프로그램목록!$I$8:$I$158&gt;=개발현황!C35)*(프로그램목록!$I$8:$I$158&lt;=개발현황!D35)*(프로그램목록!$H$8:$I$158=개발현황!$W$22))</f>
        <v>0</v>
      </c>
      <c r="X35" s="48">
        <f t="shared" si="16"/>
        <v>0</v>
      </c>
      <c r="Y35" s="44">
        <f>SUMPRODUCT((프로그램목록!$I$8:$I$158&gt;=개발현황!C35)*(프로그램목록!$I$8:$I$158&lt;=개발현황!D35)*(프로그램목록!$H$8:$I$158=개발현황!$Y$22))</f>
        <v>0</v>
      </c>
      <c r="Z35" s="48">
        <f t="shared" si="17"/>
        <v>0</v>
      </c>
    </row>
    <row r="36" spans="1:26">
      <c r="A36" s="36"/>
      <c r="B36" s="41">
        <v>14</v>
      </c>
      <c r="C36" s="42">
        <f t="shared" si="8"/>
        <v>41939</v>
      </c>
      <c r="D36" s="43">
        <f t="shared" si="9"/>
        <v>41943</v>
      </c>
      <c r="E36" s="44">
        <f>SUMPRODUCT((프로그램목록!$L$8:$L$158&gt;=C36)*(프로그램목록!$L$8:$L$158&lt;=D36)*(프로그램목록!$H$8:$H$158&lt;&gt;"삭제"))</f>
        <v>0</v>
      </c>
      <c r="F36" s="45">
        <f t="shared" si="10"/>
        <v>0</v>
      </c>
      <c r="G36" s="44">
        <f>SUMPRODUCT((프로그램목록!$N$8:$N$158&gt;=C36)*(프로그램목록!$N$8:$N$158&lt;=D36)*(프로그램목록!$H$8:$H$158&lt;&gt;"삭제"))</f>
        <v>0</v>
      </c>
      <c r="H36" s="45">
        <f t="shared" si="11"/>
        <v>0</v>
      </c>
      <c r="I36" s="46" t="str">
        <f t="shared" si="5"/>
        <v>-</v>
      </c>
      <c r="J36" s="47" t="str">
        <f t="shared" si="5"/>
        <v>-</v>
      </c>
      <c r="K36" s="44">
        <f>SUMPRODUCT((프로그램목록!$Q$8:$Q$158&gt;=C36)*(프로그램목록!$Q$8:$Q$158&lt;=D36)*(프로그램목록!$H$8:$H$158&lt;&gt;"삭제"))</f>
        <v>0</v>
      </c>
      <c r="L36" s="45">
        <f t="shared" si="12"/>
        <v>0</v>
      </c>
      <c r="M36" s="45">
        <f>SUMPRODUCT((프로그램목록!$S$8:$S$158&gt;=C36)*(프로그램목록!$S$8:$S$158&lt;=D36)*(프로그램목록!$H$8:$H$158&lt;&gt;"삭제"))</f>
        <v>0</v>
      </c>
      <c r="N36" s="45">
        <f t="shared" si="13"/>
        <v>0</v>
      </c>
      <c r="O36" s="46" t="str">
        <f t="shared" si="6"/>
        <v>-</v>
      </c>
      <c r="P36" s="47" t="str">
        <f t="shared" si="6"/>
        <v>-</v>
      </c>
      <c r="Q36" s="44">
        <f>SUMPRODUCT((프로그램목록!$I$8:$I$158&gt;=개발현황!C36)*(프로그램목록!$I$8:$I$158&lt;=개발현황!D36))</f>
        <v>0</v>
      </c>
      <c r="R36" s="45">
        <f t="shared" si="14"/>
        <v>0</v>
      </c>
      <c r="S36" s="46" t="str">
        <f t="shared" si="7"/>
        <v>-</v>
      </c>
      <c r="T36" s="47" t="str">
        <f t="shared" si="7"/>
        <v>-</v>
      </c>
      <c r="U36" s="44">
        <f>SUMPRODUCT((프로그램목록!$I$8:$I$158&gt;=개발현황!C36)*(프로그램목록!$I$8:$I$158&lt;=개발현황!D36)*(프로그램목록!$H$8:$I$158=개발현황!$U$22))</f>
        <v>0</v>
      </c>
      <c r="V36" s="48">
        <f t="shared" si="15"/>
        <v>0</v>
      </c>
      <c r="W36" s="44">
        <f>SUMPRODUCT((프로그램목록!$I$8:$I$158&gt;=개발현황!C36)*(프로그램목록!$I$8:$I$158&lt;=개발현황!D36)*(프로그램목록!$H$8:$I$158=개발현황!$W$22))</f>
        <v>0</v>
      </c>
      <c r="X36" s="48">
        <f t="shared" si="16"/>
        <v>0</v>
      </c>
      <c r="Y36" s="44">
        <f>SUMPRODUCT((프로그램목록!$I$8:$I$158&gt;=개발현황!C36)*(프로그램목록!$I$8:$I$158&lt;=개발현황!D36)*(프로그램목록!$H$8:$I$158=개발현황!$Y$22))</f>
        <v>0</v>
      </c>
      <c r="Z36" s="48">
        <f t="shared" si="17"/>
        <v>0</v>
      </c>
    </row>
    <row r="37" spans="1:26">
      <c r="A37" s="36"/>
      <c r="B37" s="41">
        <v>15</v>
      </c>
      <c r="C37" s="42">
        <f t="shared" si="8"/>
        <v>41946</v>
      </c>
      <c r="D37" s="43">
        <f t="shared" si="9"/>
        <v>41950</v>
      </c>
      <c r="E37" s="44">
        <f>SUMPRODUCT((프로그램목록!$L$8:$L$158&gt;=C37)*(프로그램목록!$L$8:$L$158&lt;=D37)*(프로그램목록!$H$8:$H$158&lt;&gt;"삭제"))</f>
        <v>0</v>
      </c>
      <c r="F37" s="45">
        <f t="shared" si="10"/>
        <v>0</v>
      </c>
      <c r="G37" s="44">
        <f>SUMPRODUCT((프로그램목록!$N$8:$N$158&gt;=C37)*(프로그램목록!$N$8:$N$158&lt;=D37)*(프로그램목록!$H$8:$H$158&lt;&gt;"삭제"))</f>
        <v>0</v>
      </c>
      <c r="H37" s="45">
        <f t="shared" si="11"/>
        <v>0</v>
      </c>
      <c r="I37" s="46" t="str">
        <f t="shared" si="5"/>
        <v>-</v>
      </c>
      <c r="J37" s="47" t="str">
        <f t="shared" si="5"/>
        <v>-</v>
      </c>
      <c r="K37" s="44">
        <f>SUMPRODUCT((프로그램목록!$Q$8:$Q$158&gt;=C37)*(프로그램목록!$Q$8:$Q$158&lt;=D37)*(프로그램목록!$H$8:$H$158&lt;&gt;"삭제"))</f>
        <v>0</v>
      </c>
      <c r="L37" s="45">
        <f t="shared" si="12"/>
        <v>0</v>
      </c>
      <c r="M37" s="45">
        <f>SUMPRODUCT((프로그램목록!$S$8:$S$158&gt;=C37)*(프로그램목록!$S$8:$S$158&lt;=D37)*(프로그램목록!$H$8:$H$158&lt;&gt;"삭제"))</f>
        <v>0</v>
      </c>
      <c r="N37" s="45">
        <f t="shared" si="13"/>
        <v>0</v>
      </c>
      <c r="O37" s="46" t="str">
        <f t="shared" si="6"/>
        <v>-</v>
      </c>
      <c r="P37" s="47" t="str">
        <f t="shared" si="6"/>
        <v>-</v>
      </c>
      <c r="Q37" s="44">
        <f>SUMPRODUCT((프로그램목록!$I$8:$I$158&gt;=개발현황!C37)*(프로그램목록!$I$8:$I$158&lt;=개발현황!D37))</f>
        <v>0</v>
      </c>
      <c r="R37" s="45">
        <f t="shared" si="14"/>
        <v>0</v>
      </c>
      <c r="S37" s="46" t="str">
        <f t="shared" si="7"/>
        <v>-</v>
      </c>
      <c r="T37" s="47" t="str">
        <f t="shared" si="7"/>
        <v>-</v>
      </c>
      <c r="U37" s="44">
        <f>SUMPRODUCT((프로그램목록!$I$8:$I$158&gt;=개발현황!C37)*(프로그램목록!$I$8:$I$158&lt;=개발현황!D37)*(프로그램목록!$H$8:$I$158=개발현황!$U$22))</f>
        <v>0</v>
      </c>
      <c r="V37" s="48">
        <f t="shared" si="15"/>
        <v>0</v>
      </c>
      <c r="W37" s="44">
        <f>SUMPRODUCT((프로그램목록!$I$8:$I$158&gt;=개발현황!C37)*(프로그램목록!$I$8:$I$158&lt;=개발현황!D37)*(프로그램목록!$H$8:$I$158=개발현황!$W$22))</f>
        <v>0</v>
      </c>
      <c r="X37" s="48">
        <f t="shared" si="16"/>
        <v>0</v>
      </c>
      <c r="Y37" s="44">
        <f>SUMPRODUCT((프로그램목록!$I$8:$I$158&gt;=개발현황!C37)*(프로그램목록!$I$8:$I$158&lt;=개발현황!D37)*(프로그램목록!$H$8:$I$158=개발현황!$Y$22))</f>
        <v>0</v>
      </c>
      <c r="Z37" s="48">
        <f t="shared" si="17"/>
        <v>0</v>
      </c>
    </row>
    <row r="38" spans="1:26">
      <c r="A38" s="36"/>
      <c r="B38" s="41">
        <v>16</v>
      </c>
      <c r="C38" s="42">
        <f t="shared" si="8"/>
        <v>41953</v>
      </c>
      <c r="D38" s="43">
        <f t="shared" si="9"/>
        <v>41957</v>
      </c>
      <c r="E38" s="44">
        <f>SUMPRODUCT((프로그램목록!$L$8:$L$158&gt;=C38)*(프로그램목록!$L$8:$L$158&lt;=D38)*(프로그램목록!$H$8:$H$158&lt;&gt;"삭제"))</f>
        <v>0</v>
      </c>
      <c r="F38" s="45">
        <f t="shared" si="10"/>
        <v>0</v>
      </c>
      <c r="G38" s="44">
        <f>SUMPRODUCT((프로그램목록!$N$8:$N$158&gt;=C38)*(프로그램목록!$N$8:$N$158&lt;=D38)*(프로그램목록!$H$8:$H$158&lt;&gt;"삭제"))</f>
        <v>0</v>
      </c>
      <c r="H38" s="45">
        <f t="shared" si="11"/>
        <v>0</v>
      </c>
      <c r="I38" s="46" t="str">
        <f t="shared" si="5"/>
        <v>-</v>
      </c>
      <c r="J38" s="47" t="str">
        <f t="shared" si="5"/>
        <v>-</v>
      </c>
      <c r="K38" s="44">
        <f>SUMPRODUCT((프로그램목록!$Q$8:$Q$158&gt;=C38)*(프로그램목록!$Q$8:$Q$158&lt;=D38)*(프로그램목록!$H$8:$H$158&lt;&gt;"삭제"))</f>
        <v>0</v>
      </c>
      <c r="L38" s="45">
        <f t="shared" si="12"/>
        <v>0</v>
      </c>
      <c r="M38" s="45">
        <f>SUMPRODUCT((프로그램목록!$S$8:$S$158&gt;=C38)*(프로그램목록!$S$8:$S$158&lt;=D38)*(프로그램목록!$H$8:$H$158&lt;&gt;"삭제"))</f>
        <v>0</v>
      </c>
      <c r="N38" s="45">
        <f t="shared" si="13"/>
        <v>0</v>
      </c>
      <c r="O38" s="46" t="str">
        <f t="shared" si="6"/>
        <v>-</v>
      </c>
      <c r="P38" s="47" t="str">
        <f t="shared" si="6"/>
        <v>-</v>
      </c>
      <c r="Q38" s="44">
        <f>SUMPRODUCT((프로그램목록!$I$8:$I$158&gt;=개발현황!C38)*(프로그램목록!$I$8:$I$158&lt;=개발현황!D38))</f>
        <v>0</v>
      </c>
      <c r="R38" s="45">
        <f t="shared" si="14"/>
        <v>0</v>
      </c>
      <c r="S38" s="46" t="str">
        <f t="shared" si="7"/>
        <v>-</v>
      </c>
      <c r="T38" s="47" t="str">
        <f t="shared" si="7"/>
        <v>-</v>
      </c>
      <c r="U38" s="44">
        <f>SUMPRODUCT((프로그램목록!$I$8:$I$158&gt;=개발현황!C38)*(프로그램목록!$I$8:$I$158&lt;=개발현황!D38)*(프로그램목록!$H$8:$I$158=개발현황!$U$22))</f>
        <v>0</v>
      </c>
      <c r="V38" s="48">
        <f t="shared" si="15"/>
        <v>0</v>
      </c>
      <c r="W38" s="44">
        <f>SUMPRODUCT((프로그램목록!$I$8:$I$158&gt;=개발현황!C38)*(프로그램목록!$I$8:$I$158&lt;=개발현황!D38)*(프로그램목록!$H$8:$I$158=개발현황!$W$22))</f>
        <v>0</v>
      </c>
      <c r="X38" s="48">
        <f t="shared" si="16"/>
        <v>0</v>
      </c>
      <c r="Y38" s="44">
        <f>SUMPRODUCT((프로그램목록!$I$8:$I$158&gt;=개발현황!C38)*(프로그램목록!$I$8:$I$158&lt;=개발현황!D38)*(프로그램목록!$H$8:$I$158=개발현황!$Y$22))</f>
        <v>0</v>
      </c>
      <c r="Z38" s="48">
        <f t="shared" si="17"/>
        <v>0</v>
      </c>
    </row>
    <row r="39" spans="1:26">
      <c r="A39" s="36"/>
      <c r="B39" s="41">
        <v>17</v>
      </c>
      <c r="C39" s="42">
        <f t="shared" si="8"/>
        <v>41960</v>
      </c>
      <c r="D39" s="43">
        <f t="shared" si="9"/>
        <v>41964</v>
      </c>
      <c r="E39" s="44">
        <f>SUMPRODUCT((프로그램목록!$L$8:$L$158&gt;=C39)*(프로그램목록!$L$8:$L$158&lt;=D39)*(프로그램목록!$H$8:$H$158&lt;&gt;"삭제"))</f>
        <v>0</v>
      </c>
      <c r="F39" s="45">
        <f t="shared" si="10"/>
        <v>0</v>
      </c>
      <c r="G39" s="44">
        <f>SUMPRODUCT((프로그램목록!$N$8:$N$158&gt;=C39)*(프로그램목록!$N$8:$N$158&lt;=D39)*(프로그램목록!$H$8:$H$158&lt;&gt;"삭제"))</f>
        <v>0</v>
      </c>
      <c r="H39" s="45">
        <f t="shared" si="11"/>
        <v>0</v>
      </c>
      <c r="I39" s="46" t="str">
        <f t="shared" si="5"/>
        <v>-</v>
      </c>
      <c r="J39" s="47" t="str">
        <f t="shared" si="5"/>
        <v>-</v>
      </c>
      <c r="K39" s="44">
        <f>SUMPRODUCT((프로그램목록!$Q$8:$Q$158&gt;=C39)*(프로그램목록!$Q$8:$Q$158&lt;=D39)*(프로그램목록!$H$8:$H$158&lt;&gt;"삭제"))</f>
        <v>0</v>
      </c>
      <c r="L39" s="45">
        <f t="shared" si="12"/>
        <v>0</v>
      </c>
      <c r="M39" s="45">
        <f>SUMPRODUCT((프로그램목록!$S$8:$S$158&gt;=C39)*(프로그램목록!$S$8:$S$158&lt;=D39)*(프로그램목록!$H$8:$H$158&lt;&gt;"삭제"))</f>
        <v>0</v>
      </c>
      <c r="N39" s="45">
        <f t="shared" si="13"/>
        <v>0</v>
      </c>
      <c r="O39" s="46" t="str">
        <f t="shared" si="6"/>
        <v>-</v>
      </c>
      <c r="P39" s="47" t="str">
        <f t="shared" si="6"/>
        <v>-</v>
      </c>
      <c r="Q39" s="44">
        <f>SUMPRODUCT((프로그램목록!$I$8:$I$158&gt;=개발현황!C39)*(프로그램목록!$I$8:$I$158&lt;=개발현황!D39))</f>
        <v>0</v>
      </c>
      <c r="R39" s="45">
        <f t="shared" si="14"/>
        <v>0</v>
      </c>
      <c r="S39" s="46" t="str">
        <f t="shared" si="7"/>
        <v>-</v>
      </c>
      <c r="T39" s="47" t="str">
        <f t="shared" si="7"/>
        <v>-</v>
      </c>
      <c r="U39" s="44">
        <f>SUMPRODUCT((프로그램목록!$I$8:$I$158&gt;=개발현황!C39)*(프로그램목록!$I$8:$I$158&lt;=개발현황!D39)*(프로그램목록!$H$8:$I$158=개발현황!$U$22))</f>
        <v>0</v>
      </c>
      <c r="V39" s="48">
        <f t="shared" si="15"/>
        <v>0</v>
      </c>
      <c r="W39" s="44">
        <f>SUMPRODUCT((프로그램목록!$I$8:$I$158&gt;=개발현황!C39)*(프로그램목록!$I$8:$I$158&lt;=개발현황!D39)*(프로그램목록!$H$8:$I$158=개발현황!$W$22))</f>
        <v>0</v>
      </c>
      <c r="X39" s="48">
        <f t="shared" si="16"/>
        <v>0</v>
      </c>
      <c r="Y39" s="44">
        <f>SUMPRODUCT((프로그램목록!$I$8:$I$158&gt;=개발현황!C39)*(프로그램목록!$I$8:$I$158&lt;=개발현황!D39)*(프로그램목록!$H$8:$I$158=개발현황!$Y$22))</f>
        <v>0</v>
      </c>
      <c r="Z39" s="48">
        <f t="shared" si="17"/>
        <v>0</v>
      </c>
    </row>
    <row r="40" spans="1:26">
      <c r="A40" s="36"/>
      <c r="B40" s="41">
        <v>18</v>
      </c>
      <c r="C40" s="42">
        <f t="shared" si="8"/>
        <v>41967</v>
      </c>
      <c r="D40" s="43">
        <f t="shared" si="9"/>
        <v>41971</v>
      </c>
      <c r="E40" s="44">
        <f>SUMPRODUCT((프로그램목록!$L$8:$L$158&gt;=C40)*(프로그램목록!$L$8:$L$158&lt;=D40)*(프로그램목록!$H$8:$H$158&lt;&gt;"삭제"))</f>
        <v>0</v>
      </c>
      <c r="F40" s="45">
        <f t="shared" si="10"/>
        <v>0</v>
      </c>
      <c r="G40" s="44">
        <f>SUMPRODUCT((프로그램목록!$N$8:$N$158&gt;=C40)*(프로그램목록!$N$8:$N$158&lt;=D40)*(프로그램목록!$H$8:$H$158&lt;&gt;"삭제"))</f>
        <v>0</v>
      </c>
      <c r="H40" s="45">
        <f t="shared" si="11"/>
        <v>0</v>
      </c>
      <c r="I40" s="46" t="str">
        <f t="shared" ref="I40:J42" si="18">IF(G40=0,"-",IFERROR(G40/E40,"-"))</f>
        <v>-</v>
      </c>
      <c r="J40" s="47" t="str">
        <f t="shared" si="18"/>
        <v>-</v>
      </c>
      <c r="K40" s="44">
        <f>SUMPRODUCT((프로그램목록!$Q$8:$Q$158&gt;=C40)*(프로그램목록!$Q$8:$Q$158&lt;=D40)*(프로그램목록!$H$8:$H$158&lt;&gt;"삭제"))</f>
        <v>0</v>
      </c>
      <c r="L40" s="45">
        <f t="shared" si="12"/>
        <v>0</v>
      </c>
      <c r="M40" s="45">
        <f>SUMPRODUCT((프로그램목록!$S$8:$S$158&gt;=C40)*(프로그램목록!$S$8:$S$158&lt;=D40)*(프로그램목록!$H$8:$H$158&lt;&gt;"삭제"))</f>
        <v>0</v>
      </c>
      <c r="N40" s="45">
        <f t="shared" si="13"/>
        <v>0</v>
      </c>
      <c r="O40" s="46" t="str">
        <f t="shared" ref="O40:P42" si="19">IF(M40=0,"-",IFERROR(M40/K40,"-"))</f>
        <v>-</v>
      </c>
      <c r="P40" s="47" t="str">
        <f t="shared" si="19"/>
        <v>-</v>
      </c>
      <c r="Q40" s="44">
        <f>SUMPRODUCT((프로그램목록!$I$8:$I$158&gt;=개발현황!C40)*(프로그램목록!$I$8:$I$158&lt;=개발현황!D40))</f>
        <v>0</v>
      </c>
      <c r="R40" s="45">
        <f t="shared" si="14"/>
        <v>0</v>
      </c>
      <c r="S40" s="46" t="str">
        <f t="shared" ref="S40:T42" si="20">IF(Q40=0,"-",IFERROR(Q40/$C$2,"-"))</f>
        <v>-</v>
      </c>
      <c r="T40" s="47" t="str">
        <f t="shared" si="20"/>
        <v>-</v>
      </c>
      <c r="U40" s="44">
        <f>SUMPRODUCT((프로그램목록!$I$8:$I$158&gt;=개발현황!C40)*(프로그램목록!$I$8:$I$158&lt;=개발현황!D40)*(프로그램목록!$H$8:$I$158=개발현황!$U$22))</f>
        <v>0</v>
      </c>
      <c r="V40" s="48">
        <f t="shared" si="15"/>
        <v>0</v>
      </c>
      <c r="W40" s="44">
        <f>SUMPRODUCT((프로그램목록!$I$8:$I$158&gt;=개발현황!C40)*(프로그램목록!$I$8:$I$158&lt;=개발현황!D40)*(프로그램목록!$H$8:$I$158=개발현황!$W$22))</f>
        <v>0</v>
      </c>
      <c r="X40" s="48">
        <f t="shared" si="16"/>
        <v>0</v>
      </c>
      <c r="Y40" s="44">
        <f>SUMPRODUCT((프로그램목록!$I$8:$I$158&gt;=개발현황!C40)*(프로그램목록!$I$8:$I$158&lt;=개발현황!D40)*(프로그램목록!$H$8:$I$158=개발현황!$Y$22))</f>
        <v>0</v>
      </c>
      <c r="Z40" s="48">
        <f t="shared" si="17"/>
        <v>0</v>
      </c>
    </row>
    <row r="41" spans="1:26">
      <c r="A41" s="36"/>
      <c r="B41" s="41">
        <v>19</v>
      </c>
      <c r="C41" s="42">
        <f t="shared" si="8"/>
        <v>41974</v>
      </c>
      <c r="D41" s="43">
        <f t="shared" si="9"/>
        <v>41978</v>
      </c>
      <c r="E41" s="44">
        <f>SUMPRODUCT((프로그램목록!$L$8:$L$158&gt;=C41)*(프로그램목록!$L$8:$L$158&lt;=D41)*(프로그램목록!$H$8:$H$158&lt;&gt;"삭제"))</f>
        <v>0</v>
      </c>
      <c r="F41" s="45">
        <f t="shared" si="10"/>
        <v>0</v>
      </c>
      <c r="G41" s="44">
        <f>SUMPRODUCT((프로그램목록!$N$8:$N$158&gt;=C41)*(프로그램목록!$N$8:$N$158&lt;=D41)*(프로그램목록!$H$8:$H$158&lt;&gt;"삭제"))</f>
        <v>0</v>
      </c>
      <c r="H41" s="45">
        <f t="shared" si="11"/>
        <v>0</v>
      </c>
      <c r="I41" s="46" t="str">
        <f t="shared" si="18"/>
        <v>-</v>
      </c>
      <c r="J41" s="47" t="str">
        <f t="shared" si="18"/>
        <v>-</v>
      </c>
      <c r="K41" s="44">
        <f>SUMPRODUCT((프로그램목록!$Q$8:$Q$158&gt;=C41)*(프로그램목록!$Q$8:$Q$158&lt;=D41)*(프로그램목록!$H$8:$H$158&lt;&gt;"삭제"))</f>
        <v>0</v>
      </c>
      <c r="L41" s="45">
        <f t="shared" si="12"/>
        <v>0</v>
      </c>
      <c r="M41" s="45">
        <f>SUMPRODUCT((프로그램목록!$S$8:$S$158&gt;=C41)*(프로그램목록!$S$8:$S$158&lt;=D41)*(프로그램목록!$H$8:$H$158&lt;&gt;"삭제"))</f>
        <v>0</v>
      </c>
      <c r="N41" s="45">
        <f t="shared" si="13"/>
        <v>0</v>
      </c>
      <c r="O41" s="46" t="str">
        <f t="shared" si="19"/>
        <v>-</v>
      </c>
      <c r="P41" s="47" t="str">
        <f t="shared" si="19"/>
        <v>-</v>
      </c>
      <c r="Q41" s="44">
        <f>SUMPRODUCT((프로그램목록!$I$8:$I$158&gt;=개발현황!C41)*(프로그램목록!$I$8:$I$158&lt;=개발현황!D41))</f>
        <v>0</v>
      </c>
      <c r="R41" s="45">
        <f t="shared" si="14"/>
        <v>0</v>
      </c>
      <c r="S41" s="46" t="str">
        <f t="shared" si="20"/>
        <v>-</v>
      </c>
      <c r="T41" s="47" t="str">
        <f t="shared" si="20"/>
        <v>-</v>
      </c>
      <c r="U41" s="44">
        <f>SUMPRODUCT((프로그램목록!$I$8:$I$158&gt;=개발현황!C41)*(프로그램목록!$I$8:$I$158&lt;=개발현황!D41)*(프로그램목록!$H$8:$I$158=개발현황!$U$22))</f>
        <v>0</v>
      </c>
      <c r="V41" s="48">
        <f t="shared" si="15"/>
        <v>0</v>
      </c>
      <c r="W41" s="44">
        <f>SUMPRODUCT((프로그램목록!$I$8:$I$158&gt;=개발현황!C41)*(프로그램목록!$I$8:$I$158&lt;=개발현황!D41)*(프로그램목록!$H$8:$I$158=개발현황!$W$22))</f>
        <v>0</v>
      </c>
      <c r="X41" s="48">
        <f t="shared" si="16"/>
        <v>0</v>
      </c>
      <c r="Y41" s="44">
        <f>SUMPRODUCT((프로그램목록!$I$8:$I$158&gt;=개발현황!C41)*(프로그램목록!$I$8:$I$158&lt;=개발현황!D41)*(프로그램목록!$H$8:$I$158=개발현황!$Y$22))</f>
        <v>0</v>
      </c>
      <c r="Z41" s="48">
        <f t="shared" si="17"/>
        <v>0</v>
      </c>
    </row>
    <row r="42" spans="1:26" ht="12.75" thickBot="1">
      <c r="A42" s="49"/>
      <c r="B42" s="50">
        <v>20</v>
      </c>
      <c r="C42" s="51">
        <f t="shared" si="8"/>
        <v>41981</v>
      </c>
      <c r="D42" s="52">
        <f t="shared" si="9"/>
        <v>41985</v>
      </c>
      <c r="E42" s="53">
        <f>SUMPRODUCT((프로그램목록!$L$8:$L$158&gt;=C42)*(프로그램목록!$L$8:$L$158&lt;=D42)*(프로그램목록!$H$8:$H$158&lt;&gt;"삭제"))</f>
        <v>0</v>
      </c>
      <c r="F42" s="54">
        <f t="shared" si="10"/>
        <v>0</v>
      </c>
      <c r="G42" s="53">
        <f>SUMPRODUCT((프로그램목록!$N$8:$N$158&gt;=C42)*(프로그램목록!$N$8:$N$158&lt;=D42)*(프로그램목록!$H$8:$H$158&lt;&gt;"삭제"))</f>
        <v>0</v>
      </c>
      <c r="H42" s="54">
        <f t="shared" si="11"/>
        <v>0</v>
      </c>
      <c r="I42" s="55" t="str">
        <f t="shared" si="18"/>
        <v>-</v>
      </c>
      <c r="J42" s="56" t="str">
        <f t="shared" si="18"/>
        <v>-</v>
      </c>
      <c r="K42" s="53">
        <f>SUMPRODUCT((프로그램목록!$Q$8:$Q$158&gt;=C42)*(프로그램목록!$Q$8:$Q$158&lt;=D42)*(프로그램목록!$H$8:$H$158&lt;&gt;"삭제"))</f>
        <v>0</v>
      </c>
      <c r="L42" s="54">
        <f t="shared" si="12"/>
        <v>0</v>
      </c>
      <c r="M42" s="54">
        <f>SUMPRODUCT((프로그램목록!$S$8:$S$158&gt;=C42)*(프로그램목록!$S$8:$S$158&lt;=D42)*(프로그램목록!$H$8:$H$158&lt;&gt;"삭제"))</f>
        <v>0</v>
      </c>
      <c r="N42" s="54">
        <f t="shared" si="13"/>
        <v>0</v>
      </c>
      <c r="O42" s="55" t="str">
        <f t="shared" si="19"/>
        <v>-</v>
      </c>
      <c r="P42" s="56" t="str">
        <f t="shared" si="19"/>
        <v>-</v>
      </c>
      <c r="Q42" s="53">
        <f>SUMPRODUCT((프로그램목록!$I$8:$I$158&gt;=개발현황!C42)*(프로그램목록!$I$8:$I$158&lt;=개발현황!D42))</f>
        <v>0</v>
      </c>
      <c r="R42" s="54">
        <f t="shared" si="14"/>
        <v>0</v>
      </c>
      <c r="S42" s="55" t="str">
        <f t="shared" si="20"/>
        <v>-</v>
      </c>
      <c r="T42" s="56" t="str">
        <f t="shared" si="20"/>
        <v>-</v>
      </c>
      <c r="U42" s="53">
        <f>SUMPRODUCT((프로그램목록!$I$8:$I$158&gt;=개발현황!C42)*(프로그램목록!$I$8:$I$158&lt;=개발현황!D42)*(프로그램목록!$H$8:$I$158=개발현황!$U$22))</f>
        <v>0</v>
      </c>
      <c r="V42" s="57">
        <f t="shared" si="15"/>
        <v>0</v>
      </c>
      <c r="W42" s="53">
        <f>SUMPRODUCT((프로그램목록!$I$8:$I$158&gt;=개발현황!C42)*(프로그램목록!$I$8:$I$158&lt;=개발현황!D42)*(프로그램목록!$H$8:$I$158=개발현황!$W$22))</f>
        <v>0</v>
      </c>
      <c r="X42" s="57">
        <f t="shared" si="16"/>
        <v>0</v>
      </c>
      <c r="Y42" s="53">
        <f>SUMPRODUCT((프로그램목록!$I$8:$I$158&gt;=개발현황!C42)*(프로그램목록!$I$8:$I$158&lt;=개발현황!D42)*(프로그램목록!$H$8:$I$158=개발현황!$Y$22))</f>
        <v>0</v>
      </c>
      <c r="Z42" s="57">
        <f t="shared" si="17"/>
        <v>0</v>
      </c>
    </row>
  </sheetData>
  <mergeCells count="54">
    <mergeCell ref="M3:N3"/>
    <mergeCell ref="C2:D2"/>
    <mergeCell ref="E2:F2"/>
    <mergeCell ref="G2:H2"/>
    <mergeCell ref="I2:J2"/>
    <mergeCell ref="K2:L2"/>
    <mergeCell ref="M2:X2"/>
    <mergeCell ref="C3:D3"/>
    <mergeCell ref="E3:F3"/>
    <mergeCell ref="G3:H3"/>
    <mergeCell ref="I3:J3"/>
    <mergeCell ref="K3:L3"/>
    <mergeCell ref="C4:D4"/>
    <mergeCell ref="E4:F4"/>
    <mergeCell ref="G4:H4"/>
    <mergeCell ref="I4:J4"/>
    <mergeCell ref="K4:L4"/>
    <mergeCell ref="W4:X4"/>
    <mergeCell ref="O3:P3"/>
    <mergeCell ref="Q3:R3"/>
    <mergeCell ref="S3:T3"/>
    <mergeCell ref="U3:V3"/>
    <mergeCell ref="W3:X3"/>
    <mergeCell ref="M4:N4"/>
    <mergeCell ref="O4:P4"/>
    <mergeCell ref="Q4:R4"/>
    <mergeCell ref="S4:T4"/>
    <mergeCell ref="U4:V4"/>
    <mergeCell ref="B20:D21"/>
    <mergeCell ref="E20:J20"/>
    <mergeCell ref="K20:P20"/>
    <mergeCell ref="B9:B10"/>
    <mergeCell ref="C9:C10"/>
    <mergeCell ref="D9:G9"/>
    <mergeCell ref="H9:K9"/>
    <mergeCell ref="L9:N10"/>
    <mergeCell ref="L11:N11"/>
    <mergeCell ref="L12:N12"/>
    <mergeCell ref="L13:N13"/>
    <mergeCell ref="L14:N14"/>
    <mergeCell ref="L15:N15"/>
    <mergeCell ref="L16:N16"/>
    <mergeCell ref="W21:X21"/>
    <mergeCell ref="Y21:Z21"/>
    <mergeCell ref="Q20:Z20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</mergeCells>
  <phoneticPr fontId="5" type="noConversion"/>
  <conditionalFormatting sqref="B23:Z42">
    <cfRule type="expression" dxfId="4" priority="1">
      <formula>$B$5=$B23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>
    <oddHeader>&amp;R프로그램 목록(현황)</oddHead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B5" sqref="B5"/>
    </sheetView>
  </sheetViews>
  <sheetFormatPr defaultRowHeight="16.5"/>
  <cols>
    <col min="1" max="1" width="8.88671875" style="73"/>
    <col min="2" max="2" width="35.6640625" style="73" customWidth="1"/>
    <col min="3" max="3" width="56.88671875" style="73" customWidth="1"/>
    <col min="4" max="4" width="4.6640625" style="73" bestFit="1" customWidth="1"/>
    <col min="5" max="16384" width="8.88671875" style="73"/>
  </cols>
  <sheetData>
    <row r="1" spans="1:4" ht="17.25">
      <c r="A1" s="71" t="s">
        <v>82</v>
      </c>
      <c r="B1" s="72"/>
      <c r="C1" s="72"/>
      <c r="D1" s="72"/>
    </row>
    <row r="2" spans="1:4" ht="27">
      <c r="A2" s="74" t="s">
        <v>83</v>
      </c>
      <c r="B2" s="74" t="s">
        <v>84</v>
      </c>
      <c r="C2" s="74" t="s">
        <v>85</v>
      </c>
      <c r="D2" s="74" t="s">
        <v>86</v>
      </c>
    </row>
    <row r="3" spans="1:4">
      <c r="A3" s="75">
        <v>1</v>
      </c>
      <c r="B3" s="76" t="s">
        <v>87</v>
      </c>
      <c r="C3" s="77" t="s">
        <v>88</v>
      </c>
      <c r="D3" s="75" t="s">
        <v>89</v>
      </c>
    </row>
    <row r="4" spans="1:4" ht="67.5">
      <c r="A4" s="75">
        <v>2</v>
      </c>
      <c r="B4" s="76" t="s">
        <v>90</v>
      </c>
      <c r="C4" s="77" t="s">
        <v>91</v>
      </c>
      <c r="D4" s="75" t="s">
        <v>89</v>
      </c>
    </row>
    <row r="5" spans="1:4">
      <c r="A5" s="75">
        <v>3</v>
      </c>
      <c r="B5" s="76" t="s">
        <v>92</v>
      </c>
      <c r="C5" s="77" t="s">
        <v>93</v>
      </c>
      <c r="D5" s="75" t="s">
        <v>89</v>
      </c>
    </row>
    <row r="6" spans="1:4">
      <c r="A6" s="75">
        <v>4</v>
      </c>
      <c r="B6" s="76" t="s">
        <v>94</v>
      </c>
      <c r="C6" s="77" t="s">
        <v>95</v>
      </c>
      <c r="D6" s="75" t="s">
        <v>89</v>
      </c>
    </row>
    <row r="7" spans="1:4">
      <c r="A7" s="75">
        <v>5</v>
      </c>
      <c r="B7" s="76" t="s">
        <v>96</v>
      </c>
      <c r="C7" s="77" t="s">
        <v>97</v>
      </c>
      <c r="D7" s="75" t="s">
        <v>89</v>
      </c>
    </row>
    <row r="8" spans="1:4" ht="27">
      <c r="A8" s="75">
        <v>6</v>
      </c>
      <c r="B8" s="76" t="s">
        <v>98</v>
      </c>
      <c r="C8" s="77" t="s">
        <v>99</v>
      </c>
      <c r="D8" s="75" t="s">
        <v>89</v>
      </c>
    </row>
    <row r="9" spans="1:4" ht="27">
      <c r="A9" s="75">
        <v>7</v>
      </c>
      <c r="B9" s="76" t="s">
        <v>100</v>
      </c>
      <c r="C9" s="77" t="s">
        <v>101</v>
      </c>
      <c r="D9" s="75" t="s">
        <v>89</v>
      </c>
    </row>
    <row r="10" spans="1:4" ht="27">
      <c r="A10" s="75">
        <v>8</v>
      </c>
      <c r="B10" s="76" t="s">
        <v>102</v>
      </c>
      <c r="C10" s="77" t="s">
        <v>103</v>
      </c>
      <c r="D10" s="75" t="s">
        <v>89</v>
      </c>
    </row>
    <row r="11" spans="1:4" ht="81">
      <c r="A11" s="75">
        <v>9</v>
      </c>
      <c r="B11" s="76" t="s">
        <v>104</v>
      </c>
      <c r="C11" s="77" t="s">
        <v>105</v>
      </c>
      <c r="D11" s="75" t="s">
        <v>89</v>
      </c>
    </row>
    <row r="12" spans="1:4" ht="27">
      <c r="A12" s="75">
        <v>10</v>
      </c>
      <c r="B12" s="76" t="s">
        <v>106</v>
      </c>
      <c r="C12" s="77" t="s">
        <v>107</v>
      </c>
      <c r="D12" s="75" t="s">
        <v>89</v>
      </c>
    </row>
    <row r="13" spans="1:4">
      <c r="A13" s="75">
        <v>11</v>
      </c>
      <c r="B13" s="76" t="s">
        <v>108</v>
      </c>
      <c r="C13" s="77" t="s">
        <v>109</v>
      </c>
      <c r="D13" s="75" t="s">
        <v>89</v>
      </c>
    </row>
    <row r="14" spans="1:4" ht="27">
      <c r="A14" s="75">
        <v>12</v>
      </c>
      <c r="B14" s="76" t="s">
        <v>110</v>
      </c>
      <c r="C14" s="77" t="s">
        <v>111</v>
      </c>
      <c r="D14" s="75" t="s">
        <v>89</v>
      </c>
    </row>
    <row r="15" spans="1:4" ht="27">
      <c r="A15" s="75">
        <v>13</v>
      </c>
      <c r="B15" s="76" t="s">
        <v>112</v>
      </c>
      <c r="C15" s="77" t="s">
        <v>113</v>
      </c>
      <c r="D15" s="75" t="s">
        <v>89</v>
      </c>
    </row>
    <row r="16" spans="1:4">
      <c r="A16" s="75">
        <v>14</v>
      </c>
      <c r="B16" s="76" t="s">
        <v>114</v>
      </c>
      <c r="C16" s="77" t="s">
        <v>115</v>
      </c>
      <c r="D16" s="75" t="s">
        <v>89</v>
      </c>
    </row>
    <row r="17" spans="1:4" ht="27">
      <c r="A17" s="75">
        <v>15</v>
      </c>
      <c r="B17" s="76" t="s">
        <v>116</v>
      </c>
      <c r="C17" s="77" t="s">
        <v>117</v>
      </c>
      <c r="D17" s="75" t="s">
        <v>89</v>
      </c>
    </row>
    <row r="18" spans="1:4" ht="27">
      <c r="A18" s="75">
        <v>16</v>
      </c>
      <c r="B18" s="76" t="s">
        <v>118</v>
      </c>
      <c r="C18" s="77" t="s">
        <v>119</v>
      </c>
      <c r="D18" s="75" t="s">
        <v>89</v>
      </c>
    </row>
    <row r="19" spans="1:4">
      <c r="A19" s="75">
        <v>17</v>
      </c>
      <c r="B19" s="76" t="s">
        <v>120</v>
      </c>
      <c r="C19" s="77" t="s">
        <v>121</v>
      </c>
      <c r="D19" s="75" t="s">
        <v>89</v>
      </c>
    </row>
    <row r="20" spans="1:4" ht="27">
      <c r="A20" s="75">
        <v>18</v>
      </c>
      <c r="B20" s="76" t="s">
        <v>122</v>
      </c>
      <c r="C20" s="77" t="s">
        <v>123</v>
      </c>
      <c r="D20" s="75" t="s">
        <v>89</v>
      </c>
    </row>
    <row r="21" spans="1:4" ht="27">
      <c r="A21" s="75">
        <v>19</v>
      </c>
      <c r="B21" s="76" t="s">
        <v>124</v>
      </c>
      <c r="C21" s="77" t="s">
        <v>125</v>
      </c>
      <c r="D21" s="75" t="s">
        <v>89</v>
      </c>
    </row>
    <row r="22" spans="1:4">
      <c r="A22" s="75">
        <v>20</v>
      </c>
      <c r="B22" s="76" t="s">
        <v>35</v>
      </c>
      <c r="C22" s="78" t="s">
        <v>126</v>
      </c>
      <c r="D22" s="78"/>
    </row>
    <row r="23" spans="1:4">
      <c r="A23" s="79"/>
    </row>
    <row r="24" spans="1:4">
      <c r="A24" s="79"/>
    </row>
    <row r="25" spans="1:4">
      <c r="A25" s="80"/>
    </row>
    <row r="26" spans="1:4">
      <c r="A26" s="79"/>
    </row>
    <row r="27" spans="1:4">
      <c r="A27" s="79"/>
    </row>
    <row r="28" spans="1:4">
      <c r="A28" s="79"/>
    </row>
    <row r="29" spans="1:4">
      <c r="A29" s="80"/>
    </row>
    <row r="30" spans="1:4">
      <c r="A30" s="79"/>
    </row>
    <row r="31" spans="1:4">
      <c r="A31" s="79"/>
    </row>
    <row r="32" spans="1:4">
      <c r="A32" s="79"/>
    </row>
    <row r="33" spans="1:1">
      <c r="A33" s="79"/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4"/>
  <sheetViews>
    <sheetView showGridLines="0" tabSelected="1" zoomScaleNormal="100" zoomScalePageLayoutView="55" workbookViewId="0">
      <pane xSplit="3" ySplit="7" topLeftCell="D8" activePane="bottomRight" state="frozen"/>
      <selection activeCell="S13" sqref="S13"/>
      <selection pane="topRight" activeCell="S13" sqref="S13"/>
      <selection pane="bottomLeft" activeCell="S13" sqref="S13"/>
      <selection pane="bottomRight" activeCell="F35" sqref="F35"/>
    </sheetView>
  </sheetViews>
  <sheetFormatPr defaultRowHeight="12"/>
  <cols>
    <col min="1" max="1" width="3.88671875" style="10" customWidth="1"/>
    <col min="2" max="2" width="10.21875" style="10" bestFit="1" customWidth="1"/>
    <col min="3" max="3" width="26.33203125" style="69" customWidth="1"/>
    <col min="4" max="4" width="8.33203125" style="69" bestFit="1" customWidth="1"/>
    <col min="5" max="5" width="38.21875" style="15" customWidth="1"/>
    <col min="6" max="6" width="54.33203125" style="69" bestFit="1" customWidth="1"/>
    <col min="7" max="8" width="4.109375" style="69" bestFit="1" customWidth="1"/>
    <col min="9" max="9" width="9.21875" style="70" bestFit="1" customWidth="1"/>
    <col min="10" max="10" width="9.6640625" style="69" bestFit="1" customWidth="1"/>
    <col min="11" max="14" width="12.77734375" style="70" bestFit="1" customWidth="1"/>
    <col min="15" max="15" width="9.6640625" style="69" bestFit="1" customWidth="1"/>
    <col min="16" max="19" width="12.77734375" style="69" bestFit="1" customWidth="1"/>
    <col min="20" max="20" width="24.33203125" style="69" bestFit="1" customWidth="1"/>
    <col min="21" max="16384" width="8.88671875" style="10"/>
  </cols>
  <sheetData>
    <row r="1" spans="1:20" s="59" customFormat="1" ht="13.5" customHeight="1">
      <c r="A1" s="200" t="str">
        <f>문서명</f>
        <v>프로그램목록</v>
      </c>
      <c r="B1" s="200"/>
      <c r="C1" s="200"/>
      <c r="D1" s="200"/>
      <c r="E1" s="200"/>
      <c r="F1" s="200"/>
      <c r="G1" s="200"/>
      <c r="H1" s="200"/>
      <c r="I1" s="200"/>
      <c r="J1" s="58"/>
      <c r="K1" s="58"/>
      <c r="L1" s="58"/>
      <c r="M1" s="58"/>
      <c r="N1" s="58"/>
      <c r="O1" s="58"/>
    </row>
    <row r="2" spans="1:20" s="59" customFormat="1" ht="13.5" customHeight="1">
      <c r="A2" s="200"/>
      <c r="B2" s="200"/>
      <c r="C2" s="200"/>
      <c r="D2" s="200"/>
      <c r="E2" s="200"/>
      <c r="F2" s="200"/>
      <c r="G2" s="200"/>
      <c r="H2" s="200"/>
      <c r="I2" s="200"/>
      <c r="J2" s="58"/>
      <c r="K2" s="58"/>
      <c r="L2" s="58"/>
      <c r="M2" s="58"/>
      <c r="N2" s="58"/>
      <c r="O2" s="58"/>
    </row>
    <row r="3" spans="1:20" s="59" customFormat="1" ht="13.5" customHeight="1">
      <c r="A3" s="200"/>
      <c r="B3" s="200"/>
      <c r="C3" s="200"/>
      <c r="D3" s="200"/>
      <c r="E3" s="200"/>
      <c r="F3" s="200"/>
      <c r="G3" s="200"/>
      <c r="H3" s="200"/>
      <c r="I3" s="200"/>
      <c r="J3" s="58"/>
      <c r="K3" s="58"/>
      <c r="L3" s="58"/>
      <c r="M3" s="58"/>
      <c r="N3" s="58"/>
      <c r="O3" s="58"/>
    </row>
    <row r="4" spans="1:20" s="59" customFormat="1" ht="13.5">
      <c r="A4" s="201" t="s">
        <v>60</v>
      </c>
      <c r="B4" s="201"/>
      <c r="C4" s="202" t="str">
        <f>프로젝트명</f>
        <v>환자안전 보고학습시스템 1단계 구축 시스템 개발</v>
      </c>
      <c r="D4" s="202"/>
      <c r="E4" s="202"/>
      <c r="F4" s="202"/>
      <c r="G4" s="202"/>
      <c r="H4" s="202"/>
      <c r="I4" s="202"/>
      <c r="J4" s="60"/>
      <c r="K4" s="60"/>
      <c r="L4" s="60"/>
      <c r="M4" s="60"/>
      <c r="N4" s="60"/>
      <c r="O4" s="60"/>
    </row>
    <row r="5" spans="1:20" s="59" customFormat="1" ht="13.5">
      <c r="A5" s="201" t="s">
        <v>61</v>
      </c>
      <c r="B5" s="201"/>
      <c r="C5" s="202" t="str">
        <f>문서번호</f>
        <v>KOIHA-DE-11-RLS</v>
      </c>
      <c r="D5" s="202"/>
      <c r="E5" s="202"/>
      <c r="F5" s="202"/>
      <c r="G5" s="202"/>
      <c r="H5" s="202"/>
      <c r="I5" s="202"/>
      <c r="J5" s="60"/>
      <c r="K5" s="60"/>
      <c r="L5" s="60"/>
      <c r="M5" s="60"/>
      <c r="N5" s="60"/>
      <c r="O5" s="60"/>
    </row>
    <row r="6" spans="1:20" ht="12" customHeight="1">
      <c r="A6" s="203" t="s">
        <v>62</v>
      </c>
      <c r="B6" s="197" t="s">
        <v>63</v>
      </c>
      <c r="C6" s="197"/>
      <c r="D6" s="205" t="s">
        <v>64</v>
      </c>
      <c r="E6" s="206"/>
      <c r="F6" s="206"/>
      <c r="G6" s="191" t="s">
        <v>65</v>
      </c>
      <c r="H6" s="192"/>
      <c r="I6" s="195" t="s">
        <v>66</v>
      </c>
      <c r="J6" s="197" t="s">
        <v>67</v>
      </c>
      <c r="K6" s="197"/>
      <c r="L6" s="197"/>
      <c r="M6" s="197"/>
      <c r="N6" s="197"/>
      <c r="O6" s="197" t="s">
        <v>68</v>
      </c>
      <c r="P6" s="197"/>
      <c r="Q6" s="197"/>
      <c r="R6" s="197"/>
      <c r="S6" s="197"/>
      <c r="T6" s="198" t="s">
        <v>69</v>
      </c>
    </row>
    <row r="7" spans="1:20">
      <c r="A7" s="204"/>
      <c r="B7" s="39" t="s">
        <v>70</v>
      </c>
      <c r="C7" s="39" t="s">
        <v>71</v>
      </c>
      <c r="D7" s="39" t="s">
        <v>65</v>
      </c>
      <c r="E7" s="39" t="s">
        <v>72</v>
      </c>
      <c r="F7" s="39" t="s">
        <v>73</v>
      </c>
      <c r="G7" s="193"/>
      <c r="H7" s="194"/>
      <c r="I7" s="196"/>
      <c r="J7" s="39" t="s">
        <v>74</v>
      </c>
      <c r="K7" s="61" t="s">
        <v>75</v>
      </c>
      <c r="L7" s="61" t="s">
        <v>76</v>
      </c>
      <c r="M7" s="61" t="s">
        <v>77</v>
      </c>
      <c r="N7" s="61" t="s">
        <v>78</v>
      </c>
      <c r="O7" s="39" t="s">
        <v>79</v>
      </c>
      <c r="P7" s="39" t="s">
        <v>75</v>
      </c>
      <c r="Q7" s="39" t="s">
        <v>76</v>
      </c>
      <c r="R7" s="39" t="s">
        <v>77</v>
      </c>
      <c r="S7" s="39" t="s">
        <v>78</v>
      </c>
      <c r="T7" s="199"/>
    </row>
    <row r="8" spans="1:20" s="89" customFormat="1" ht="17.25" customHeight="1">
      <c r="A8" s="81">
        <v>1</v>
      </c>
      <c r="B8" s="81" t="s">
        <v>137</v>
      </c>
      <c r="C8" s="82" t="s">
        <v>138</v>
      </c>
      <c r="D8" s="81" t="s">
        <v>218</v>
      </c>
      <c r="E8" s="101" t="s">
        <v>219</v>
      </c>
      <c r="F8" s="101" t="s">
        <v>220</v>
      </c>
      <c r="G8" s="81" t="s">
        <v>81</v>
      </c>
      <c r="H8" s="81"/>
      <c r="I8" s="83"/>
      <c r="J8" s="84" t="s">
        <v>216</v>
      </c>
      <c r="K8" s="85"/>
      <c r="L8" s="85"/>
      <c r="M8" s="85"/>
      <c r="N8" s="85"/>
      <c r="O8" s="86"/>
      <c r="P8" s="87"/>
      <c r="Q8" s="87"/>
      <c r="R8" s="87"/>
      <c r="S8" s="87"/>
      <c r="T8" s="88"/>
    </row>
    <row r="9" spans="1:20" s="90" customFormat="1" ht="17.25" customHeight="1">
      <c r="A9" s="24">
        <v>2</v>
      </c>
      <c r="B9" s="24" t="s">
        <v>139</v>
      </c>
      <c r="C9" s="62" t="s">
        <v>140</v>
      </c>
      <c r="D9" s="81" t="s">
        <v>80</v>
      </c>
      <c r="E9" s="101"/>
      <c r="F9" s="101"/>
      <c r="G9" s="24" t="s">
        <v>81</v>
      </c>
      <c r="H9" s="24"/>
      <c r="I9" s="63"/>
      <c r="J9" s="64" t="s">
        <v>217</v>
      </c>
      <c r="K9" s="65"/>
      <c r="L9" s="65"/>
      <c r="M9" s="65"/>
      <c r="N9" s="65"/>
      <c r="O9" s="66"/>
      <c r="P9" s="67"/>
      <c r="Q9" s="67"/>
      <c r="R9" s="67"/>
      <c r="S9" s="67"/>
      <c r="T9" s="68"/>
    </row>
    <row r="10" spans="1:20" s="90" customFormat="1" ht="17.25" customHeight="1">
      <c r="A10" s="24">
        <v>3</v>
      </c>
      <c r="B10" s="24" t="s">
        <v>141</v>
      </c>
      <c r="C10" s="62" t="s">
        <v>210</v>
      </c>
      <c r="D10" s="81" t="s">
        <v>80</v>
      </c>
      <c r="E10" s="101" t="s">
        <v>221</v>
      </c>
      <c r="F10" s="101" t="s">
        <v>222</v>
      </c>
      <c r="G10" s="24" t="s">
        <v>81</v>
      </c>
      <c r="H10" s="24"/>
      <c r="I10" s="63"/>
      <c r="J10" s="64" t="s">
        <v>217</v>
      </c>
      <c r="K10" s="65"/>
      <c r="L10" s="65"/>
      <c r="M10" s="65"/>
      <c r="N10" s="65"/>
      <c r="O10" s="66"/>
      <c r="P10" s="67"/>
      <c r="Q10" s="67"/>
      <c r="R10" s="67"/>
      <c r="S10" s="67"/>
      <c r="T10" s="68"/>
    </row>
    <row r="11" spans="1:20" s="90" customFormat="1" ht="17.25" customHeight="1">
      <c r="A11" s="24">
        <v>4</v>
      </c>
      <c r="B11" s="24" t="s">
        <v>142</v>
      </c>
      <c r="C11" s="62" t="s">
        <v>143</v>
      </c>
      <c r="D11" s="81" t="s">
        <v>133</v>
      </c>
      <c r="E11" s="101"/>
      <c r="F11" s="101"/>
      <c r="G11" s="24" t="s">
        <v>81</v>
      </c>
      <c r="H11" s="24"/>
      <c r="I11" s="63"/>
      <c r="J11" s="64" t="s">
        <v>213</v>
      </c>
      <c r="K11" s="65"/>
      <c r="L11" s="65"/>
      <c r="M11" s="65"/>
      <c r="N11" s="65"/>
      <c r="O11" s="66" t="s">
        <v>214</v>
      </c>
      <c r="P11" s="67"/>
      <c r="Q11" s="67" t="s">
        <v>215</v>
      </c>
      <c r="R11" s="67"/>
      <c r="S11" s="67"/>
      <c r="T11" s="68"/>
    </row>
    <row r="12" spans="1:20" s="90" customFormat="1" ht="17.25" customHeight="1">
      <c r="A12" s="24">
        <v>5</v>
      </c>
      <c r="B12" s="24" t="s">
        <v>144</v>
      </c>
      <c r="C12" s="62" t="s">
        <v>145</v>
      </c>
      <c r="D12" s="81" t="s">
        <v>80</v>
      </c>
      <c r="E12" s="101" t="s">
        <v>223</v>
      </c>
      <c r="F12" s="101" t="s">
        <v>232</v>
      </c>
      <c r="G12" s="24" t="s">
        <v>81</v>
      </c>
      <c r="H12" s="24"/>
      <c r="I12" s="63"/>
      <c r="J12" s="64" t="s">
        <v>216</v>
      </c>
      <c r="K12" s="65"/>
      <c r="L12" s="65"/>
      <c r="M12" s="65"/>
      <c r="N12" s="65"/>
      <c r="O12" s="66"/>
      <c r="P12" s="67"/>
      <c r="Q12" s="67"/>
      <c r="R12" s="67"/>
      <c r="S12" s="67"/>
      <c r="T12" s="68"/>
    </row>
    <row r="13" spans="1:20" s="90" customFormat="1" ht="17.25" customHeight="1">
      <c r="A13" s="24">
        <v>6</v>
      </c>
      <c r="B13" s="24" t="s">
        <v>146</v>
      </c>
      <c r="C13" s="62" t="s">
        <v>147</v>
      </c>
      <c r="D13" s="81" t="s">
        <v>133</v>
      </c>
      <c r="E13" s="101" t="s">
        <v>226</v>
      </c>
      <c r="F13" s="101" t="s">
        <v>225</v>
      </c>
      <c r="G13" s="24" t="s">
        <v>81</v>
      </c>
      <c r="H13" s="24"/>
      <c r="I13" s="63"/>
      <c r="J13" s="64" t="s">
        <v>214</v>
      </c>
      <c r="K13" s="65"/>
      <c r="L13" s="65"/>
      <c r="M13" s="65"/>
      <c r="N13" s="65"/>
      <c r="O13" s="66"/>
      <c r="P13" s="67"/>
      <c r="Q13" s="67"/>
      <c r="R13" s="67"/>
      <c r="S13" s="67"/>
      <c r="T13" s="68"/>
    </row>
    <row r="14" spans="1:20" s="90" customFormat="1" ht="17.25" customHeight="1">
      <c r="A14" s="24">
        <v>7</v>
      </c>
      <c r="B14" s="24" t="s">
        <v>148</v>
      </c>
      <c r="C14" s="62" t="s">
        <v>149</v>
      </c>
      <c r="D14" s="81" t="s">
        <v>133</v>
      </c>
      <c r="E14" s="101" t="s">
        <v>224</v>
      </c>
      <c r="F14" s="101" t="s">
        <v>227</v>
      </c>
      <c r="G14" s="24" t="s">
        <v>81</v>
      </c>
      <c r="H14" s="24"/>
      <c r="I14" s="63"/>
      <c r="J14" s="64" t="s">
        <v>244</v>
      </c>
      <c r="K14" s="65"/>
      <c r="L14" s="65"/>
      <c r="M14" s="65"/>
      <c r="N14" s="65"/>
      <c r="O14" s="66"/>
      <c r="P14" s="67"/>
      <c r="Q14" s="67"/>
      <c r="R14" s="67"/>
      <c r="S14" s="67"/>
      <c r="T14" s="68"/>
    </row>
    <row r="15" spans="1:20" s="90" customFormat="1" ht="17.25" customHeight="1">
      <c r="A15" s="24">
        <v>8</v>
      </c>
      <c r="B15" s="24" t="s">
        <v>150</v>
      </c>
      <c r="C15" s="62" t="s">
        <v>242</v>
      </c>
      <c r="D15" s="81" t="s">
        <v>133</v>
      </c>
      <c r="E15" s="101" t="s">
        <v>248</v>
      </c>
      <c r="F15" s="101" t="s">
        <v>249</v>
      </c>
      <c r="G15" s="24" t="s">
        <v>81</v>
      </c>
      <c r="H15" s="24"/>
      <c r="I15" s="63"/>
      <c r="J15" s="64" t="s">
        <v>213</v>
      </c>
      <c r="K15" s="65"/>
      <c r="L15" s="65"/>
      <c r="M15" s="65"/>
      <c r="N15" s="65"/>
      <c r="O15" s="66"/>
      <c r="P15" s="67"/>
      <c r="Q15" s="67"/>
      <c r="R15" s="67"/>
      <c r="S15" s="67"/>
      <c r="T15" s="68"/>
    </row>
    <row r="16" spans="1:20" s="90" customFormat="1" ht="17.25" customHeight="1">
      <c r="A16" s="24">
        <v>9</v>
      </c>
      <c r="B16" s="24" t="s">
        <v>151</v>
      </c>
      <c r="C16" s="62" t="s">
        <v>152</v>
      </c>
      <c r="D16" s="81" t="s">
        <v>133</v>
      </c>
      <c r="E16" s="101"/>
      <c r="F16" s="101"/>
      <c r="G16" s="24" t="s">
        <v>81</v>
      </c>
      <c r="H16" s="24"/>
      <c r="I16" s="63"/>
      <c r="J16" s="64" t="s">
        <v>244</v>
      </c>
      <c r="K16" s="65"/>
      <c r="L16" s="65"/>
      <c r="M16" s="65"/>
      <c r="N16" s="65"/>
      <c r="O16" s="66"/>
      <c r="P16" s="67"/>
      <c r="Q16" s="67"/>
      <c r="R16" s="67"/>
      <c r="S16" s="67"/>
      <c r="T16" s="68"/>
    </row>
    <row r="17" spans="1:20" s="90" customFormat="1" ht="17.25" customHeight="1">
      <c r="A17" s="24">
        <v>10</v>
      </c>
      <c r="B17" s="24" t="s">
        <v>153</v>
      </c>
      <c r="C17" s="62" t="s">
        <v>154</v>
      </c>
      <c r="D17" s="81" t="s">
        <v>133</v>
      </c>
      <c r="E17" s="101" t="s">
        <v>254</v>
      </c>
      <c r="F17" s="101" t="s">
        <v>255</v>
      </c>
      <c r="G17" s="24" t="s">
        <v>81</v>
      </c>
      <c r="H17" s="24"/>
      <c r="I17" s="63"/>
      <c r="J17" s="64" t="s">
        <v>245</v>
      </c>
      <c r="K17" s="65"/>
      <c r="L17" s="65"/>
      <c r="M17" s="65"/>
      <c r="N17" s="65"/>
      <c r="O17" s="66"/>
      <c r="P17" s="67"/>
      <c r="Q17" s="67"/>
      <c r="R17" s="67"/>
      <c r="S17" s="67"/>
      <c r="T17" s="68"/>
    </row>
    <row r="18" spans="1:20" s="90" customFormat="1" ht="17.25" customHeight="1">
      <c r="A18" s="24">
        <v>11</v>
      </c>
      <c r="B18" s="24" t="s">
        <v>155</v>
      </c>
      <c r="C18" s="62" t="s">
        <v>156</v>
      </c>
      <c r="D18" s="81" t="s">
        <v>133</v>
      </c>
      <c r="E18" s="101" t="s">
        <v>243</v>
      </c>
      <c r="F18" s="101" t="s">
        <v>250</v>
      </c>
      <c r="G18" s="24" t="s">
        <v>81</v>
      </c>
      <c r="H18" s="24"/>
      <c r="I18" s="63"/>
      <c r="J18" s="64" t="s">
        <v>214</v>
      </c>
      <c r="K18" s="65"/>
      <c r="L18" s="65"/>
      <c r="M18" s="65"/>
      <c r="N18" s="65"/>
      <c r="O18" s="66"/>
      <c r="P18" s="67"/>
      <c r="Q18" s="67"/>
      <c r="R18" s="67"/>
      <c r="S18" s="67"/>
      <c r="T18" s="68"/>
    </row>
    <row r="19" spans="1:20" s="90" customFormat="1" ht="17.25" customHeight="1">
      <c r="A19" s="24">
        <v>12</v>
      </c>
      <c r="B19" s="24" t="s">
        <v>157</v>
      </c>
      <c r="C19" s="62" t="s">
        <v>158</v>
      </c>
      <c r="D19" s="81" t="s">
        <v>133</v>
      </c>
      <c r="E19" s="101"/>
      <c r="F19" s="101"/>
      <c r="G19" s="24" t="s">
        <v>81</v>
      </c>
      <c r="H19" s="24"/>
      <c r="I19" s="63"/>
      <c r="J19" s="64" t="s">
        <v>244</v>
      </c>
      <c r="K19" s="65"/>
      <c r="L19" s="65"/>
      <c r="M19" s="65"/>
      <c r="N19" s="65"/>
      <c r="O19" s="66"/>
      <c r="P19" s="67"/>
      <c r="Q19" s="67"/>
      <c r="R19" s="67"/>
      <c r="S19" s="67"/>
      <c r="T19" s="68"/>
    </row>
    <row r="20" spans="1:20" s="90" customFormat="1" ht="17.25" customHeight="1">
      <c r="A20" s="24">
        <v>13</v>
      </c>
      <c r="B20" s="24" t="s">
        <v>159</v>
      </c>
      <c r="C20" s="62" t="s">
        <v>160</v>
      </c>
      <c r="D20" s="81" t="s">
        <v>133</v>
      </c>
      <c r="E20" s="101"/>
      <c r="F20" s="101"/>
      <c r="G20" s="24" t="s">
        <v>81</v>
      </c>
      <c r="H20" s="24"/>
      <c r="I20" s="63"/>
      <c r="J20" s="64" t="s">
        <v>213</v>
      </c>
      <c r="K20" s="65"/>
      <c r="L20" s="65"/>
      <c r="M20" s="65"/>
      <c r="N20" s="65"/>
      <c r="O20" s="66"/>
      <c r="P20" s="67"/>
      <c r="Q20" s="67"/>
      <c r="R20" s="67"/>
      <c r="S20" s="67"/>
      <c r="T20" s="68"/>
    </row>
    <row r="21" spans="1:20" s="90" customFormat="1" ht="17.25" customHeight="1">
      <c r="A21" s="24">
        <v>14</v>
      </c>
      <c r="B21" s="24" t="s">
        <v>161</v>
      </c>
      <c r="C21" s="62" t="s">
        <v>162</v>
      </c>
      <c r="D21" s="81" t="s">
        <v>133</v>
      </c>
      <c r="E21" s="101"/>
      <c r="F21" s="101"/>
      <c r="G21" s="24" t="s">
        <v>81</v>
      </c>
      <c r="H21" s="24"/>
      <c r="I21" s="63"/>
      <c r="J21" s="64" t="s">
        <v>214</v>
      </c>
      <c r="K21" s="65"/>
      <c r="L21" s="65"/>
      <c r="M21" s="65"/>
      <c r="N21" s="65"/>
      <c r="O21" s="66"/>
      <c r="P21" s="67"/>
      <c r="Q21" s="67"/>
      <c r="R21" s="67"/>
      <c r="S21" s="67"/>
      <c r="T21" s="68"/>
    </row>
    <row r="22" spans="1:20" s="90" customFormat="1" ht="17.25" customHeight="1">
      <c r="A22" s="24">
        <v>15</v>
      </c>
      <c r="B22" s="24" t="s">
        <v>163</v>
      </c>
      <c r="C22" s="62" t="s">
        <v>164</v>
      </c>
      <c r="D22" s="81" t="s">
        <v>133</v>
      </c>
      <c r="E22" s="101"/>
      <c r="F22" s="101"/>
      <c r="G22" s="24" t="s">
        <v>81</v>
      </c>
      <c r="H22" s="24"/>
      <c r="I22" s="63"/>
      <c r="J22" s="64" t="s">
        <v>214</v>
      </c>
      <c r="K22" s="65"/>
      <c r="L22" s="65"/>
      <c r="M22" s="65"/>
      <c r="N22" s="65"/>
      <c r="O22" s="66"/>
      <c r="P22" s="67"/>
      <c r="Q22" s="67"/>
      <c r="R22" s="67"/>
      <c r="S22" s="67"/>
      <c r="T22" s="68"/>
    </row>
    <row r="23" spans="1:20" s="90" customFormat="1" ht="17.25" customHeight="1">
      <c r="A23" s="24">
        <v>16</v>
      </c>
      <c r="B23" s="24" t="s">
        <v>165</v>
      </c>
      <c r="C23" s="62" t="s">
        <v>166</v>
      </c>
      <c r="D23" s="81" t="s">
        <v>133</v>
      </c>
      <c r="E23" s="101"/>
      <c r="F23" s="101"/>
      <c r="G23" s="24" t="s">
        <v>81</v>
      </c>
      <c r="H23" s="24"/>
      <c r="I23" s="63"/>
      <c r="J23" s="64" t="s">
        <v>216</v>
      </c>
      <c r="K23" s="65"/>
      <c r="L23" s="65"/>
      <c r="M23" s="65"/>
      <c r="N23" s="65"/>
      <c r="O23" s="66"/>
      <c r="P23" s="67"/>
      <c r="Q23" s="67"/>
      <c r="R23" s="67"/>
      <c r="S23" s="67"/>
      <c r="T23" s="68"/>
    </row>
    <row r="24" spans="1:20" s="90" customFormat="1" ht="17.25" customHeight="1">
      <c r="A24" s="24">
        <v>17</v>
      </c>
      <c r="B24" s="24" t="s">
        <v>167</v>
      </c>
      <c r="C24" s="62" t="s">
        <v>168</v>
      </c>
      <c r="D24" s="81" t="s">
        <v>133</v>
      </c>
      <c r="E24" s="101" t="s">
        <v>228</v>
      </c>
      <c r="F24" s="101" t="s">
        <v>241</v>
      </c>
      <c r="G24" s="24" t="s">
        <v>81</v>
      </c>
      <c r="H24" s="24"/>
      <c r="I24" s="63"/>
      <c r="J24" s="64" t="s">
        <v>216</v>
      </c>
      <c r="K24" s="65"/>
      <c r="L24" s="65"/>
      <c r="M24" s="65"/>
      <c r="N24" s="65"/>
      <c r="O24" s="66"/>
      <c r="P24" s="67"/>
      <c r="Q24" s="67"/>
      <c r="R24" s="67"/>
      <c r="S24" s="67"/>
      <c r="T24" s="68"/>
    </row>
    <row r="25" spans="1:20" s="90" customFormat="1" ht="31.5" customHeight="1">
      <c r="A25" s="24">
        <v>18</v>
      </c>
      <c r="B25" s="24" t="s">
        <v>169</v>
      </c>
      <c r="C25" s="62" t="s">
        <v>170</v>
      </c>
      <c r="D25" s="81" t="s">
        <v>133</v>
      </c>
      <c r="E25" s="102" t="s">
        <v>239</v>
      </c>
      <c r="F25" s="102" t="s">
        <v>240</v>
      </c>
      <c r="G25" s="24" t="s">
        <v>81</v>
      </c>
      <c r="H25" s="24"/>
      <c r="I25" s="63"/>
      <c r="J25" s="64" t="s">
        <v>216</v>
      </c>
      <c r="K25" s="65"/>
      <c r="L25" s="65"/>
      <c r="M25" s="65"/>
      <c r="N25" s="65"/>
      <c r="O25" s="66"/>
      <c r="P25" s="67"/>
      <c r="Q25" s="67"/>
      <c r="R25" s="67"/>
      <c r="S25" s="67"/>
      <c r="T25" s="68"/>
    </row>
    <row r="26" spans="1:20" s="90" customFormat="1" ht="17.25" customHeight="1">
      <c r="A26" s="24">
        <v>19</v>
      </c>
      <c r="B26" s="24" t="s">
        <v>171</v>
      </c>
      <c r="C26" s="62" t="s">
        <v>172</v>
      </c>
      <c r="D26" s="81" t="s">
        <v>133</v>
      </c>
      <c r="E26" s="101" t="s">
        <v>228</v>
      </c>
      <c r="F26" s="101" t="s">
        <v>230</v>
      </c>
      <c r="G26" s="24" t="s">
        <v>81</v>
      </c>
      <c r="H26" s="24"/>
      <c r="I26" s="63"/>
      <c r="J26" s="64" t="s">
        <v>216</v>
      </c>
      <c r="K26" s="65"/>
      <c r="L26" s="65"/>
      <c r="M26" s="65"/>
      <c r="N26" s="65"/>
      <c r="O26" s="66"/>
      <c r="P26" s="67"/>
      <c r="Q26" s="67"/>
      <c r="R26" s="67"/>
      <c r="S26" s="67"/>
      <c r="T26" s="68"/>
    </row>
    <row r="27" spans="1:20" s="90" customFormat="1" ht="17.25" customHeight="1">
      <c r="A27" s="24">
        <v>20</v>
      </c>
      <c r="B27" s="24" t="s">
        <v>173</v>
      </c>
      <c r="C27" s="62" t="s">
        <v>174</v>
      </c>
      <c r="D27" s="81" t="s">
        <v>133</v>
      </c>
      <c r="E27" s="101" t="s">
        <v>228</v>
      </c>
      <c r="F27" s="101" t="s">
        <v>230</v>
      </c>
      <c r="G27" s="24" t="s">
        <v>81</v>
      </c>
      <c r="H27" s="24"/>
      <c r="I27" s="63"/>
      <c r="J27" s="64" t="s">
        <v>216</v>
      </c>
      <c r="K27" s="65"/>
      <c r="L27" s="65"/>
      <c r="M27" s="65"/>
      <c r="N27" s="65"/>
      <c r="O27" s="66"/>
      <c r="P27" s="67"/>
      <c r="Q27" s="67"/>
      <c r="R27" s="67"/>
      <c r="S27" s="67"/>
      <c r="T27" s="68"/>
    </row>
    <row r="28" spans="1:20" s="90" customFormat="1" ht="17.25" customHeight="1">
      <c r="A28" s="24">
        <v>21</v>
      </c>
      <c r="B28" s="24" t="s">
        <v>175</v>
      </c>
      <c r="C28" s="62" t="s">
        <v>176</v>
      </c>
      <c r="D28" s="81" t="s">
        <v>133</v>
      </c>
      <c r="E28" s="101" t="s">
        <v>229</v>
      </c>
      <c r="F28" s="101" t="s">
        <v>231</v>
      </c>
      <c r="G28" s="24" t="s">
        <v>81</v>
      </c>
      <c r="H28" s="24"/>
      <c r="I28" s="63"/>
      <c r="J28" s="64" t="s">
        <v>216</v>
      </c>
      <c r="K28" s="65"/>
      <c r="L28" s="65"/>
      <c r="M28" s="65"/>
      <c r="N28" s="65"/>
      <c r="O28" s="66"/>
      <c r="P28" s="67"/>
      <c r="Q28" s="67"/>
      <c r="R28" s="67"/>
      <c r="S28" s="67"/>
      <c r="T28" s="68"/>
    </row>
    <row r="29" spans="1:20" s="90" customFormat="1" ht="17.25" customHeight="1">
      <c r="A29" s="24">
        <v>22</v>
      </c>
      <c r="B29" s="24" t="s">
        <v>177</v>
      </c>
      <c r="C29" s="62" t="s">
        <v>178</v>
      </c>
      <c r="D29" s="81" t="s">
        <v>133</v>
      </c>
      <c r="E29" s="101" t="s">
        <v>229</v>
      </c>
      <c r="F29" s="101" t="s">
        <v>231</v>
      </c>
      <c r="G29" s="24" t="s">
        <v>81</v>
      </c>
      <c r="H29" s="24"/>
      <c r="I29" s="63"/>
      <c r="J29" s="64" t="s">
        <v>216</v>
      </c>
      <c r="K29" s="65"/>
      <c r="L29" s="65"/>
      <c r="M29" s="65"/>
      <c r="N29" s="65"/>
      <c r="O29" s="66"/>
      <c r="P29" s="67"/>
      <c r="Q29" s="67"/>
      <c r="R29" s="67"/>
      <c r="S29" s="67"/>
      <c r="T29" s="68"/>
    </row>
    <row r="30" spans="1:20" s="90" customFormat="1" ht="17.25" customHeight="1">
      <c r="A30" s="24">
        <v>23</v>
      </c>
      <c r="B30" s="24" t="s">
        <v>179</v>
      </c>
      <c r="C30" s="62" t="s">
        <v>180</v>
      </c>
      <c r="D30" s="81" t="s">
        <v>80</v>
      </c>
      <c r="E30" s="101" t="s">
        <v>223</v>
      </c>
      <c r="F30" s="101" t="s">
        <v>232</v>
      </c>
      <c r="G30" s="24" t="s">
        <v>81</v>
      </c>
      <c r="H30" s="24"/>
      <c r="I30" s="63"/>
      <c r="J30" s="64" t="s">
        <v>216</v>
      </c>
      <c r="K30" s="65"/>
      <c r="L30" s="65"/>
      <c r="M30" s="65"/>
      <c r="N30" s="65"/>
      <c r="O30" s="66"/>
      <c r="P30" s="67"/>
      <c r="Q30" s="67"/>
      <c r="R30" s="67"/>
      <c r="S30" s="67"/>
      <c r="T30" s="68"/>
    </row>
    <row r="31" spans="1:20" s="90" customFormat="1" ht="17.25" customHeight="1">
      <c r="A31" s="24">
        <v>24</v>
      </c>
      <c r="B31" s="24" t="s">
        <v>181</v>
      </c>
      <c r="C31" s="62" t="s">
        <v>182</v>
      </c>
      <c r="D31" s="81" t="s">
        <v>133</v>
      </c>
      <c r="E31" s="101" t="s">
        <v>233</v>
      </c>
      <c r="F31" s="101" t="s">
        <v>249</v>
      </c>
      <c r="G31" s="24" t="s">
        <v>81</v>
      </c>
      <c r="H31" s="24"/>
      <c r="I31" s="63"/>
      <c r="J31" s="64" t="s">
        <v>213</v>
      </c>
      <c r="K31" s="65"/>
      <c r="L31" s="65"/>
      <c r="M31" s="65"/>
      <c r="N31" s="65"/>
      <c r="O31" s="66"/>
      <c r="P31" s="67"/>
      <c r="Q31" s="67"/>
      <c r="R31" s="67"/>
      <c r="S31" s="67"/>
      <c r="T31" s="68"/>
    </row>
    <row r="32" spans="1:20" s="90" customFormat="1" ht="17.25" customHeight="1">
      <c r="A32" s="24">
        <v>25</v>
      </c>
      <c r="B32" s="24" t="s">
        <v>183</v>
      </c>
      <c r="C32" s="62" t="s">
        <v>184</v>
      </c>
      <c r="D32" s="81" t="s">
        <v>133</v>
      </c>
      <c r="E32" s="101" t="s">
        <v>251</v>
      </c>
      <c r="F32" s="101" t="s">
        <v>252</v>
      </c>
      <c r="G32" s="24" t="s">
        <v>81</v>
      </c>
      <c r="H32" s="24"/>
      <c r="I32" s="63"/>
      <c r="J32" s="64" t="s">
        <v>214</v>
      </c>
      <c r="K32" s="65"/>
      <c r="L32" s="65"/>
      <c r="M32" s="65"/>
      <c r="N32" s="65"/>
      <c r="O32" s="66"/>
      <c r="P32" s="67"/>
      <c r="Q32" s="67"/>
      <c r="R32" s="67"/>
      <c r="S32" s="67"/>
      <c r="T32" s="68"/>
    </row>
    <row r="33" spans="1:20" s="90" customFormat="1" ht="17.25" customHeight="1">
      <c r="A33" s="24">
        <v>26</v>
      </c>
      <c r="B33" s="24" t="s">
        <v>185</v>
      </c>
      <c r="C33" s="62" t="s">
        <v>186</v>
      </c>
      <c r="D33" s="81" t="s">
        <v>133</v>
      </c>
      <c r="E33" s="101"/>
      <c r="F33" s="101"/>
      <c r="G33" s="24" t="s">
        <v>81</v>
      </c>
      <c r="H33" s="24"/>
      <c r="I33" s="63"/>
      <c r="J33" s="64" t="s">
        <v>244</v>
      </c>
      <c r="K33" s="65"/>
      <c r="L33" s="65"/>
      <c r="M33" s="65"/>
      <c r="N33" s="65"/>
      <c r="O33" s="66"/>
      <c r="P33" s="67"/>
      <c r="Q33" s="67"/>
      <c r="R33" s="67"/>
      <c r="S33" s="67"/>
      <c r="T33" s="68"/>
    </row>
    <row r="34" spans="1:20" s="90" customFormat="1" ht="17.25" customHeight="1">
      <c r="A34" s="24">
        <v>27</v>
      </c>
      <c r="B34" s="24" t="s">
        <v>187</v>
      </c>
      <c r="C34" s="62" t="s">
        <v>212</v>
      </c>
      <c r="D34" s="81" t="s">
        <v>133</v>
      </c>
      <c r="E34" s="101" t="s">
        <v>256</v>
      </c>
      <c r="F34" s="101" t="s">
        <v>257</v>
      </c>
      <c r="G34" s="24" t="s">
        <v>81</v>
      </c>
      <c r="H34" s="24"/>
      <c r="I34" s="63"/>
      <c r="J34" s="64" t="s">
        <v>246</v>
      </c>
      <c r="K34" s="65"/>
      <c r="L34" s="65"/>
      <c r="M34" s="65"/>
      <c r="N34" s="65"/>
      <c r="O34" s="66"/>
      <c r="P34" s="67"/>
      <c r="Q34" s="67"/>
      <c r="R34" s="67"/>
      <c r="S34" s="67"/>
      <c r="T34" s="68"/>
    </row>
    <row r="35" spans="1:20" s="90" customFormat="1" ht="17.25" customHeight="1">
      <c r="A35" s="24">
        <v>28</v>
      </c>
      <c r="B35" s="24" t="s">
        <v>188</v>
      </c>
      <c r="C35" s="62" t="s">
        <v>189</v>
      </c>
      <c r="D35" s="81" t="s">
        <v>133</v>
      </c>
      <c r="E35" s="101"/>
      <c r="F35" s="101"/>
      <c r="G35" s="24" t="s">
        <v>81</v>
      </c>
      <c r="H35" s="24"/>
      <c r="I35" s="63"/>
      <c r="J35" s="64" t="s">
        <v>247</v>
      </c>
      <c r="K35" s="65"/>
      <c r="L35" s="65"/>
      <c r="M35" s="65"/>
      <c r="N35" s="65"/>
      <c r="O35" s="66"/>
      <c r="P35" s="67"/>
      <c r="Q35" s="67"/>
      <c r="R35" s="67"/>
      <c r="S35" s="67"/>
      <c r="T35" s="68"/>
    </row>
    <row r="36" spans="1:20" s="90" customFormat="1" ht="17.25" customHeight="1">
      <c r="A36" s="24">
        <v>29</v>
      </c>
      <c r="B36" s="24" t="s">
        <v>190</v>
      </c>
      <c r="C36" s="62" t="s">
        <v>191</v>
      </c>
      <c r="D36" s="81" t="s">
        <v>133</v>
      </c>
      <c r="E36" s="101" t="s">
        <v>236</v>
      </c>
      <c r="F36" s="101"/>
      <c r="G36" s="24" t="s">
        <v>81</v>
      </c>
      <c r="H36" s="24"/>
      <c r="I36" s="63"/>
      <c r="J36" s="64" t="s">
        <v>216</v>
      </c>
      <c r="K36" s="65"/>
      <c r="L36" s="65"/>
      <c r="M36" s="65"/>
      <c r="N36" s="65"/>
      <c r="O36" s="66"/>
      <c r="P36" s="67"/>
      <c r="Q36" s="67"/>
      <c r="R36" s="67"/>
      <c r="S36" s="67"/>
      <c r="T36" s="68"/>
    </row>
    <row r="37" spans="1:20" s="90" customFormat="1" ht="17.25" customHeight="1">
      <c r="A37" s="24">
        <v>30</v>
      </c>
      <c r="B37" s="24" t="s">
        <v>192</v>
      </c>
      <c r="C37" s="62" t="s">
        <v>193</v>
      </c>
      <c r="D37" s="81" t="s">
        <v>133</v>
      </c>
      <c r="E37" s="101" t="s">
        <v>237</v>
      </c>
      <c r="F37" s="101"/>
      <c r="G37" s="24" t="s">
        <v>81</v>
      </c>
      <c r="H37" s="24"/>
      <c r="I37" s="63"/>
      <c r="J37" s="64" t="s">
        <v>216</v>
      </c>
      <c r="K37" s="65"/>
      <c r="L37" s="65"/>
      <c r="M37" s="65"/>
      <c r="N37" s="65"/>
      <c r="O37" s="66"/>
      <c r="P37" s="67"/>
      <c r="Q37" s="67"/>
      <c r="R37" s="67"/>
      <c r="S37" s="67"/>
      <c r="T37" s="68"/>
    </row>
    <row r="38" spans="1:20" s="90" customFormat="1" ht="17.25" customHeight="1">
      <c r="A38" s="24">
        <v>31</v>
      </c>
      <c r="B38" s="24" t="s">
        <v>194</v>
      </c>
      <c r="C38" s="62" t="s">
        <v>195</v>
      </c>
      <c r="D38" s="81" t="s">
        <v>133</v>
      </c>
      <c r="E38" s="101" t="s">
        <v>236</v>
      </c>
      <c r="F38" s="101"/>
      <c r="G38" s="24" t="s">
        <v>81</v>
      </c>
      <c r="H38" s="24"/>
      <c r="I38" s="63"/>
      <c r="J38" s="64" t="s">
        <v>216</v>
      </c>
      <c r="K38" s="65"/>
      <c r="L38" s="65"/>
      <c r="M38" s="65"/>
      <c r="N38" s="65"/>
      <c r="O38" s="66"/>
      <c r="P38" s="67"/>
      <c r="Q38" s="67"/>
      <c r="R38" s="67"/>
      <c r="S38" s="67"/>
      <c r="T38" s="68"/>
    </row>
    <row r="39" spans="1:20" s="90" customFormat="1" ht="17.25" customHeight="1">
      <c r="A39" s="24">
        <v>32</v>
      </c>
      <c r="B39" s="24" t="s">
        <v>196</v>
      </c>
      <c r="C39" s="62" t="s">
        <v>197</v>
      </c>
      <c r="D39" s="81" t="s">
        <v>133</v>
      </c>
      <c r="E39" s="101" t="s">
        <v>236</v>
      </c>
      <c r="F39" s="101"/>
      <c r="G39" s="24" t="s">
        <v>81</v>
      </c>
      <c r="H39" s="24"/>
      <c r="I39" s="63"/>
      <c r="J39" s="64" t="s">
        <v>216</v>
      </c>
      <c r="K39" s="65"/>
      <c r="L39" s="65"/>
      <c r="M39" s="65"/>
      <c r="N39" s="65"/>
      <c r="O39" s="66"/>
      <c r="P39" s="67"/>
      <c r="Q39" s="67"/>
      <c r="R39" s="67"/>
      <c r="S39" s="67"/>
      <c r="T39" s="68"/>
    </row>
    <row r="40" spans="1:20" s="90" customFormat="1" ht="17.25" customHeight="1">
      <c r="A40" s="24">
        <v>33</v>
      </c>
      <c r="B40" s="24" t="s">
        <v>198</v>
      </c>
      <c r="C40" s="62" t="s">
        <v>199</v>
      </c>
      <c r="D40" s="81" t="s">
        <v>133</v>
      </c>
      <c r="E40" s="101" t="s">
        <v>235</v>
      </c>
      <c r="F40" s="101" t="s">
        <v>253</v>
      </c>
      <c r="G40" s="24" t="s">
        <v>81</v>
      </c>
      <c r="H40" s="24"/>
      <c r="I40" s="63"/>
      <c r="J40" s="64" t="s">
        <v>213</v>
      </c>
      <c r="K40" s="65"/>
      <c r="L40" s="65"/>
      <c r="M40" s="65"/>
      <c r="N40" s="65"/>
      <c r="O40" s="66"/>
      <c r="P40" s="67"/>
      <c r="Q40" s="67"/>
      <c r="R40" s="67"/>
      <c r="S40" s="67"/>
      <c r="T40" s="68"/>
    </row>
    <row r="41" spans="1:20" s="90" customFormat="1" ht="17.25" customHeight="1">
      <c r="A41" s="24">
        <v>34</v>
      </c>
      <c r="B41" s="24" t="s">
        <v>200</v>
      </c>
      <c r="C41" s="62" t="s">
        <v>201</v>
      </c>
      <c r="D41" s="81" t="s">
        <v>133</v>
      </c>
      <c r="E41" s="101"/>
      <c r="F41" s="101"/>
      <c r="G41" s="24" t="s">
        <v>81</v>
      </c>
      <c r="H41" s="24"/>
      <c r="I41" s="63"/>
      <c r="J41" s="64" t="s">
        <v>216</v>
      </c>
      <c r="K41" s="65"/>
      <c r="L41" s="65"/>
      <c r="M41" s="65"/>
      <c r="N41" s="65"/>
      <c r="O41" s="66"/>
      <c r="P41" s="67"/>
      <c r="Q41" s="67"/>
      <c r="R41" s="67"/>
      <c r="S41" s="67"/>
      <c r="T41" s="68"/>
    </row>
    <row r="42" spans="1:20" s="90" customFormat="1" ht="17.25" customHeight="1">
      <c r="A42" s="24">
        <v>35</v>
      </c>
      <c r="B42" s="24" t="s">
        <v>202</v>
      </c>
      <c r="C42" s="62" t="s">
        <v>234</v>
      </c>
      <c r="D42" s="81" t="s">
        <v>133</v>
      </c>
      <c r="E42" s="101"/>
      <c r="F42" s="101"/>
      <c r="G42" s="24" t="s">
        <v>81</v>
      </c>
      <c r="H42" s="24"/>
      <c r="I42" s="63"/>
      <c r="J42" s="64" t="s">
        <v>216</v>
      </c>
      <c r="K42" s="65"/>
      <c r="L42" s="65"/>
      <c r="M42" s="65"/>
      <c r="N42" s="65"/>
      <c r="O42" s="66"/>
      <c r="P42" s="67"/>
      <c r="Q42" s="67"/>
      <c r="R42" s="67"/>
      <c r="S42" s="67"/>
      <c r="T42" s="68"/>
    </row>
    <row r="43" spans="1:20" s="90" customFormat="1" ht="17.25" customHeight="1">
      <c r="A43" s="24">
        <v>36</v>
      </c>
      <c r="B43" s="24" t="s">
        <v>203</v>
      </c>
      <c r="C43" s="62" t="s">
        <v>204</v>
      </c>
      <c r="D43" s="81" t="s">
        <v>133</v>
      </c>
      <c r="E43" s="101"/>
      <c r="F43" s="101"/>
      <c r="G43" s="24" t="s">
        <v>81</v>
      </c>
      <c r="H43" s="24"/>
      <c r="I43" s="63"/>
      <c r="J43" s="64" t="s">
        <v>216</v>
      </c>
      <c r="K43" s="65"/>
      <c r="L43" s="65"/>
      <c r="M43" s="65"/>
      <c r="N43" s="65"/>
      <c r="O43" s="66"/>
      <c r="P43" s="67"/>
      <c r="Q43" s="67"/>
      <c r="R43" s="67"/>
      <c r="S43" s="67"/>
      <c r="T43" s="68"/>
    </row>
    <row r="44" spans="1:20" s="90" customFormat="1" ht="17.25" customHeight="1">
      <c r="A44" s="24">
        <v>37</v>
      </c>
      <c r="B44" s="24" t="s">
        <v>205</v>
      </c>
      <c r="C44" s="62" t="s">
        <v>206</v>
      </c>
      <c r="D44" s="81" t="s">
        <v>133</v>
      </c>
      <c r="E44" s="101"/>
      <c r="F44" s="101"/>
      <c r="G44" s="24" t="s">
        <v>81</v>
      </c>
      <c r="H44" s="24"/>
      <c r="I44" s="63"/>
      <c r="J44" s="64" t="s">
        <v>216</v>
      </c>
      <c r="K44" s="65"/>
      <c r="L44" s="65"/>
      <c r="M44" s="65"/>
      <c r="N44" s="65"/>
      <c r="O44" s="66"/>
      <c r="P44" s="67"/>
      <c r="Q44" s="67"/>
      <c r="R44" s="67"/>
      <c r="S44" s="67"/>
      <c r="T44" s="68"/>
    </row>
    <row r="45" spans="1:20" s="90" customFormat="1" ht="17.25" customHeight="1">
      <c r="A45" s="24">
        <v>38</v>
      </c>
      <c r="B45" s="24" t="s">
        <v>207</v>
      </c>
      <c r="C45" s="62" t="s">
        <v>208</v>
      </c>
      <c r="D45" s="81" t="s">
        <v>133</v>
      </c>
      <c r="E45" s="101"/>
      <c r="F45" s="101"/>
      <c r="G45" s="24" t="s">
        <v>81</v>
      </c>
      <c r="H45" s="24"/>
      <c r="I45" s="63"/>
      <c r="J45" s="64" t="s">
        <v>216</v>
      </c>
      <c r="K45" s="65"/>
      <c r="L45" s="65"/>
      <c r="M45" s="65"/>
      <c r="N45" s="65"/>
      <c r="O45" s="66"/>
      <c r="P45" s="67"/>
      <c r="Q45" s="67"/>
      <c r="R45" s="67"/>
      <c r="S45" s="67"/>
      <c r="T45" s="68"/>
    </row>
    <row r="46" spans="1:20" s="90" customFormat="1" ht="17.25" customHeight="1">
      <c r="A46" s="24">
        <v>39</v>
      </c>
      <c r="B46" s="24" t="s">
        <v>209</v>
      </c>
      <c r="C46" s="62" t="s">
        <v>238</v>
      </c>
      <c r="D46" s="81" t="s">
        <v>133</v>
      </c>
      <c r="E46" s="101"/>
      <c r="F46" s="101"/>
      <c r="G46" s="24" t="s">
        <v>81</v>
      </c>
      <c r="H46" s="24"/>
      <c r="I46" s="63"/>
      <c r="J46" s="64" t="s">
        <v>216</v>
      </c>
      <c r="K46" s="103"/>
      <c r="L46" s="65"/>
      <c r="M46" s="65"/>
      <c r="N46" s="65"/>
      <c r="O46" s="66"/>
      <c r="P46" s="67"/>
      <c r="Q46" s="67"/>
      <c r="R46" s="67"/>
      <c r="S46" s="67"/>
      <c r="T46" s="68"/>
    </row>
    <row r="47" spans="1:20" s="91" customFormat="1" ht="17.25" customHeight="1">
      <c r="A47" s="93">
        <v>40</v>
      </c>
      <c r="B47" s="93"/>
      <c r="C47" s="94" t="s">
        <v>211</v>
      </c>
      <c r="D47" s="95" t="s">
        <v>133</v>
      </c>
      <c r="E47" s="97" t="s">
        <v>223</v>
      </c>
      <c r="F47" s="97" t="s">
        <v>232</v>
      </c>
      <c r="G47" s="93" t="s">
        <v>81</v>
      </c>
      <c r="H47" s="93"/>
      <c r="I47" s="63"/>
      <c r="J47" s="104" t="s">
        <v>216</v>
      </c>
      <c r="K47" s="107"/>
      <c r="L47" s="107"/>
      <c r="M47" s="107"/>
      <c r="N47" s="107"/>
      <c r="O47" s="66"/>
      <c r="P47" s="67"/>
      <c r="Q47" s="67"/>
      <c r="R47" s="67"/>
      <c r="S47" s="67"/>
      <c r="T47" s="93"/>
    </row>
    <row r="48" spans="1:20" s="92" customFormat="1" ht="17.25" customHeight="1">
      <c r="A48" s="98">
        <v>41</v>
      </c>
      <c r="B48" s="96"/>
      <c r="C48" s="97" t="s">
        <v>258</v>
      </c>
      <c r="D48" s="98" t="s">
        <v>133</v>
      </c>
      <c r="E48" s="97"/>
      <c r="F48" s="98"/>
      <c r="G48" s="93" t="s">
        <v>265</v>
      </c>
      <c r="H48" s="98"/>
      <c r="I48" s="63"/>
      <c r="J48" s="105" t="s">
        <v>246</v>
      </c>
      <c r="K48" s="108"/>
      <c r="L48" s="108"/>
      <c r="M48" s="108"/>
      <c r="N48" s="108"/>
      <c r="O48" s="66"/>
      <c r="P48" s="67"/>
      <c r="Q48" s="67"/>
      <c r="R48" s="67"/>
      <c r="S48" s="67"/>
      <c r="T48" s="98"/>
    </row>
    <row r="49" spans="1:20" s="92" customFormat="1" ht="17.25" customHeight="1">
      <c r="A49" s="93">
        <v>42</v>
      </c>
      <c r="B49" s="96"/>
      <c r="C49" s="97" t="s">
        <v>259</v>
      </c>
      <c r="D49" s="98" t="s">
        <v>133</v>
      </c>
      <c r="E49" s="97"/>
      <c r="F49" s="98"/>
      <c r="G49" s="93" t="s">
        <v>265</v>
      </c>
      <c r="H49" s="98"/>
      <c r="I49" s="63"/>
      <c r="J49" s="105" t="s">
        <v>246</v>
      </c>
      <c r="K49" s="108"/>
      <c r="L49" s="108"/>
      <c r="M49" s="108"/>
      <c r="N49" s="108"/>
      <c r="O49" s="66"/>
      <c r="P49" s="67"/>
      <c r="Q49" s="67"/>
      <c r="R49" s="67"/>
      <c r="S49" s="67"/>
      <c r="T49" s="98"/>
    </row>
    <row r="50" spans="1:20" s="92" customFormat="1" ht="17.25" customHeight="1">
      <c r="A50" s="98">
        <v>43</v>
      </c>
      <c r="B50" s="96"/>
      <c r="C50" s="97" t="s">
        <v>260</v>
      </c>
      <c r="D50" s="98" t="s">
        <v>133</v>
      </c>
      <c r="E50" s="97"/>
      <c r="F50" s="98"/>
      <c r="G50" s="93" t="s">
        <v>265</v>
      </c>
      <c r="H50" s="98"/>
      <c r="I50" s="63"/>
      <c r="J50" s="105" t="s">
        <v>246</v>
      </c>
      <c r="K50" s="108"/>
      <c r="L50" s="108"/>
      <c r="M50" s="108"/>
      <c r="N50" s="108"/>
      <c r="O50" s="66"/>
      <c r="P50" s="67"/>
      <c r="Q50" s="67"/>
      <c r="R50" s="67"/>
      <c r="S50" s="67"/>
      <c r="T50" s="98"/>
    </row>
    <row r="51" spans="1:20" s="92" customFormat="1" ht="17.25" customHeight="1">
      <c r="A51" s="93">
        <v>44</v>
      </c>
      <c r="B51" s="96"/>
      <c r="C51" s="97" t="s">
        <v>261</v>
      </c>
      <c r="D51" s="98" t="s">
        <v>133</v>
      </c>
      <c r="E51" s="97"/>
      <c r="F51" s="98"/>
      <c r="G51" s="93" t="s">
        <v>265</v>
      </c>
      <c r="H51" s="98"/>
      <c r="I51" s="63"/>
      <c r="J51" s="105" t="s">
        <v>246</v>
      </c>
      <c r="K51" s="108"/>
      <c r="L51" s="108"/>
      <c r="M51" s="108"/>
      <c r="N51" s="108"/>
      <c r="O51" s="66"/>
      <c r="P51" s="67"/>
      <c r="Q51" s="67"/>
      <c r="R51" s="67"/>
      <c r="S51" s="67"/>
      <c r="T51" s="98"/>
    </row>
    <row r="52" spans="1:20" s="92" customFormat="1" ht="17.25" customHeight="1">
      <c r="A52" s="98">
        <v>45</v>
      </c>
      <c r="B52" s="96"/>
      <c r="C52" s="97" t="s">
        <v>262</v>
      </c>
      <c r="D52" s="98" t="s">
        <v>133</v>
      </c>
      <c r="E52" s="97"/>
      <c r="F52" s="98"/>
      <c r="G52" s="93" t="s">
        <v>265</v>
      </c>
      <c r="H52" s="98"/>
      <c r="I52" s="63"/>
      <c r="J52" s="105" t="s">
        <v>246</v>
      </c>
      <c r="K52" s="108"/>
      <c r="L52" s="108"/>
      <c r="M52" s="108"/>
      <c r="N52" s="108"/>
      <c r="O52" s="66"/>
      <c r="P52" s="67"/>
      <c r="Q52" s="67"/>
      <c r="R52" s="67"/>
      <c r="S52" s="67"/>
      <c r="T52" s="98"/>
    </row>
    <row r="53" spans="1:20" s="92" customFormat="1" ht="17.25" customHeight="1">
      <c r="A53" s="93">
        <v>46</v>
      </c>
      <c r="B53" s="99"/>
      <c r="C53" s="100" t="s">
        <v>263</v>
      </c>
      <c r="D53" s="95" t="s">
        <v>133</v>
      </c>
      <c r="E53" s="97"/>
      <c r="F53" s="98"/>
      <c r="G53" s="93" t="s">
        <v>265</v>
      </c>
      <c r="H53" s="95"/>
      <c r="I53" s="63"/>
      <c r="J53" s="104" t="s">
        <v>246</v>
      </c>
      <c r="K53" s="109"/>
      <c r="L53" s="108"/>
      <c r="M53" s="108"/>
      <c r="N53" s="108"/>
      <c r="O53" s="66"/>
      <c r="P53" s="67"/>
      <c r="Q53" s="67"/>
      <c r="R53" s="67"/>
      <c r="S53" s="67"/>
      <c r="T53" s="98"/>
    </row>
    <row r="54" spans="1:20" s="92" customFormat="1" ht="17.25" customHeight="1">
      <c r="A54" s="98">
        <v>47</v>
      </c>
      <c r="B54" s="96"/>
      <c r="C54" s="97" t="s">
        <v>264</v>
      </c>
      <c r="D54" s="98" t="s">
        <v>133</v>
      </c>
      <c r="E54" s="97"/>
      <c r="F54" s="98"/>
      <c r="G54" s="98" t="s">
        <v>265</v>
      </c>
      <c r="H54" s="98"/>
      <c r="I54" s="63"/>
      <c r="J54" s="106" t="s">
        <v>246</v>
      </c>
      <c r="K54" s="108"/>
      <c r="L54" s="108"/>
      <c r="M54" s="108"/>
      <c r="N54" s="108"/>
      <c r="O54" s="66"/>
      <c r="P54" s="67"/>
      <c r="Q54" s="67"/>
      <c r="R54" s="67"/>
      <c r="S54" s="67"/>
      <c r="T54" s="98"/>
    </row>
  </sheetData>
  <autoFilter ref="A7:T54"/>
  <mergeCells count="13">
    <mergeCell ref="A6:A7"/>
    <mergeCell ref="B6:C6"/>
    <mergeCell ref="D6:F6"/>
    <mergeCell ref="A1:I3"/>
    <mergeCell ref="A4:B4"/>
    <mergeCell ref="C4:I4"/>
    <mergeCell ref="A5:B5"/>
    <mergeCell ref="C5:I5"/>
    <mergeCell ref="G6:H7"/>
    <mergeCell ref="I6:I7"/>
    <mergeCell ref="J6:N6"/>
    <mergeCell ref="O6:S6"/>
    <mergeCell ref="T6:T7"/>
  </mergeCells>
  <phoneticPr fontId="5" type="noConversion"/>
  <conditionalFormatting sqref="K8:N46 K48:N235 P8:S235">
    <cfRule type="expression" dxfId="3" priority="12">
      <formula>OR(WEEKDAY(K8)=1, WEEKDAY(K8)=7)</formula>
    </cfRule>
  </conditionalFormatting>
  <conditionalFormatting sqref="G8:H46 G55:H235 H48:H54">
    <cfRule type="expression" dxfId="2" priority="11">
      <formula>OR($G8="추가", $G8="변경", $G8="삭제")</formula>
    </cfRule>
  </conditionalFormatting>
  <conditionalFormatting sqref="K47:N47">
    <cfRule type="expression" dxfId="1" priority="2">
      <formula>OR(WEEKDAY(K47)=1, WEEKDAY(K47)=7)</formula>
    </cfRule>
  </conditionalFormatting>
  <conditionalFormatting sqref="G47:H47 G48:G54">
    <cfRule type="expression" dxfId="0" priority="1">
      <formula>OR($G47="추가", $G47="변경", $G47="삭제")</formula>
    </cfRule>
  </conditionalFormatting>
  <dataValidations count="2">
    <dataValidation type="list" allowBlank="1" showInputMessage="1" showErrorMessage="1" sqref="G8:H47 G48:G54">
      <formula1>"기본, 추가, 변경, 삭제"</formula1>
    </dataValidation>
    <dataValidation type="list" allowBlank="1" showInputMessage="1" showErrorMessage="1" sqref="D8:D54">
      <formula1>"화면, 레포트, 팝업, 인터페이스, 기능, 배치, 모바일"</formula1>
    </dataValidation>
  </dataValidations>
  <printOptions horizontalCentered="1"/>
  <pageMargins left="0.15748031496062992" right="0.23622047244094491" top="0.39370078740157483" bottom="0.74803149606299213" header="0.31496062992125984" footer="0.31496062992125984"/>
  <pageSetup paperSize="9" scale="53" orientation="landscape" r:id="rId1"/>
  <headerFooter>
    <oddFooter>&amp;C&amp;P/&amp;N</oddFooter>
  </headerFooter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표지</vt:lpstr>
      <vt:lpstr>개정이력</vt:lpstr>
      <vt:lpstr>개발현황</vt:lpstr>
      <vt:lpstr>작성가이드</vt:lpstr>
      <vt:lpstr>프로그램목록</vt:lpstr>
      <vt:lpstr>문서명</vt:lpstr>
      <vt:lpstr>문서번호</vt:lpstr>
      <vt:lpstr>프로젝트명</vt:lpstr>
    </vt:vector>
  </TitlesOfParts>
  <Company>삼성SDS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권정윤</dc:creator>
  <cp:lastModifiedBy>Windows 사용자</cp:lastModifiedBy>
  <cp:lastPrinted>2015-07-14T06:39:14Z</cp:lastPrinted>
  <dcterms:created xsi:type="dcterms:W3CDTF">2000-12-11T08:32:34Z</dcterms:created>
  <dcterms:modified xsi:type="dcterms:W3CDTF">2017-08-01T06:40:26Z</dcterms:modified>
</cp:coreProperties>
</file>